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PRIHODI" sheetId="1" r:id="rId1"/>
    <sheet name="RASHODI" sheetId="2" r:id="rId2"/>
    <sheet name="REKAPITULACIJA" sheetId="3" r:id="rId3"/>
  </sheets>
  <externalReferences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D14" i="3"/>
  <c r="C14" i="3"/>
  <c r="D12" i="3"/>
  <c r="E11" i="3"/>
  <c r="D11" i="3"/>
  <c r="C11" i="3"/>
  <c r="E10" i="3"/>
  <c r="E12" i="3" s="1"/>
  <c r="D10" i="3"/>
  <c r="C10" i="3"/>
  <c r="C12" i="3" s="1"/>
  <c r="E7" i="3"/>
  <c r="D7" i="3"/>
  <c r="C7" i="3"/>
  <c r="E6" i="3"/>
  <c r="E8" i="3" s="1"/>
  <c r="D6" i="3"/>
  <c r="D8" i="3" s="1"/>
  <c r="C6" i="3"/>
  <c r="E3" i="3"/>
  <c r="D3" i="3"/>
  <c r="C3" i="3"/>
  <c r="E2" i="3"/>
  <c r="D2" i="3"/>
  <c r="C2" i="3"/>
  <c r="C15" i="3" l="1"/>
  <c r="D15" i="3"/>
  <c r="E15" i="3"/>
  <c r="C8" i="3"/>
  <c r="C4" i="3"/>
  <c r="D4" i="3"/>
  <c r="E4" i="3"/>
  <c r="D445" i="1" l="1"/>
  <c r="E445" i="1"/>
  <c r="C446" i="1"/>
  <c r="C447" i="1"/>
  <c r="C448" i="1"/>
  <c r="C449" i="1"/>
  <c r="C450" i="1"/>
  <c r="C451" i="1"/>
  <c r="C452" i="1"/>
  <c r="C453" i="1"/>
  <c r="C454" i="1"/>
  <c r="C455" i="1"/>
  <c r="C456" i="1"/>
  <c r="C445" i="1"/>
  <c r="L864" i="2" l="1"/>
  <c r="N864" i="2"/>
  <c r="N865" i="2"/>
  <c r="M864" i="2"/>
  <c r="M865" i="2"/>
  <c r="L865" i="2"/>
  <c r="D446" i="1" l="1"/>
  <c r="D258" i="1"/>
  <c r="M703" i="2"/>
  <c r="M663" i="2"/>
  <c r="M659" i="2"/>
  <c r="M656" i="2"/>
  <c r="M653" i="2"/>
  <c r="M651" i="2"/>
  <c r="N896" i="2" l="1"/>
  <c r="M896" i="2"/>
  <c r="L896" i="2"/>
  <c r="N895" i="2"/>
  <c r="M895" i="2"/>
  <c r="L895" i="2"/>
  <c r="N894" i="2"/>
  <c r="M894" i="2"/>
  <c r="L894" i="2"/>
  <c r="N893" i="2"/>
  <c r="M893" i="2"/>
  <c r="L893" i="2"/>
  <c r="N892" i="2"/>
  <c r="M892" i="2"/>
  <c r="L892" i="2"/>
  <c r="N891" i="2"/>
  <c r="M891" i="2"/>
  <c r="L891" i="2"/>
  <c r="N890" i="2"/>
  <c r="M890" i="2"/>
  <c r="L890" i="2"/>
  <c r="N889" i="2"/>
  <c r="M889" i="2"/>
  <c r="L889" i="2"/>
  <c r="N888" i="2"/>
  <c r="M888" i="2"/>
  <c r="L888" i="2"/>
  <c r="N887" i="2"/>
  <c r="M887" i="2"/>
  <c r="L887" i="2"/>
  <c r="N886" i="2"/>
  <c r="M886" i="2"/>
  <c r="L886" i="2"/>
  <c r="N885" i="2"/>
  <c r="M885" i="2"/>
  <c r="L885" i="2"/>
  <c r="O882" i="2"/>
  <c r="N882" i="2"/>
  <c r="M882" i="2"/>
  <c r="L882" i="2"/>
  <c r="O881" i="2"/>
  <c r="N881" i="2"/>
  <c r="L881" i="2"/>
  <c r="O880" i="2"/>
  <c r="N880" i="2"/>
  <c r="L880" i="2"/>
  <c r="O879" i="2"/>
  <c r="N879" i="2"/>
  <c r="L879" i="2"/>
  <c r="O878" i="2"/>
  <c r="N878" i="2"/>
  <c r="L878" i="2"/>
  <c r="O877" i="2"/>
  <c r="N877" i="2"/>
  <c r="L877" i="2"/>
  <c r="O876" i="2"/>
  <c r="N876" i="2"/>
  <c r="L876" i="2"/>
  <c r="O875" i="2"/>
  <c r="N875" i="2"/>
  <c r="M875" i="2"/>
  <c r="L875" i="2"/>
  <c r="O874" i="2"/>
  <c r="N874" i="2"/>
  <c r="M874" i="2"/>
  <c r="L874" i="2"/>
  <c r="O873" i="2"/>
  <c r="N873" i="2"/>
  <c r="M873" i="2"/>
  <c r="L873" i="2"/>
  <c r="O872" i="2"/>
  <c r="N872" i="2"/>
  <c r="L872" i="2"/>
  <c r="O871" i="2"/>
  <c r="N871" i="2"/>
  <c r="L871" i="2"/>
  <c r="N856" i="2"/>
  <c r="M856" i="2"/>
  <c r="L856" i="2"/>
  <c r="N854" i="2"/>
  <c r="M854" i="2"/>
  <c r="L854" i="2"/>
  <c r="N852" i="2"/>
  <c r="M852" i="2"/>
  <c r="L852" i="2"/>
  <c r="L851" i="2" s="1"/>
  <c r="L850" i="2" s="1"/>
  <c r="L849" i="2" s="1"/>
  <c r="D847" i="2"/>
  <c r="C847" i="2"/>
  <c r="B847" i="2"/>
  <c r="A847" i="2"/>
  <c r="N846" i="2"/>
  <c r="M846" i="2"/>
  <c r="L846" i="2"/>
  <c r="D846" i="2"/>
  <c r="C846" i="2"/>
  <c r="B846" i="2"/>
  <c r="A846" i="2"/>
  <c r="D845" i="2"/>
  <c r="C845" i="2"/>
  <c r="B845" i="2"/>
  <c r="A845" i="2"/>
  <c r="N844" i="2"/>
  <c r="N843" i="2" s="1"/>
  <c r="N842" i="2" s="1"/>
  <c r="N841" i="2" s="1"/>
  <c r="M844" i="2"/>
  <c r="L844" i="2"/>
  <c r="D844" i="2"/>
  <c r="C844" i="2"/>
  <c r="B844" i="2"/>
  <c r="A844" i="2"/>
  <c r="D843" i="2"/>
  <c r="C843" i="2"/>
  <c r="B843" i="2"/>
  <c r="A843" i="2"/>
  <c r="D842" i="2"/>
  <c r="C842" i="2"/>
  <c r="B842" i="2"/>
  <c r="A842" i="2"/>
  <c r="D841" i="2"/>
  <c r="C841" i="2"/>
  <c r="B841" i="2"/>
  <c r="A841" i="2"/>
  <c r="D839" i="2"/>
  <c r="C839" i="2"/>
  <c r="B839" i="2"/>
  <c r="A839" i="2"/>
  <c r="D838" i="2"/>
  <c r="C838" i="2"/>
  <c r="B838" i="2"/>
  <c r="A838" i="2"/>
  <c r="N837" i="2"/>
  <c r="M837" i="2"/>
  <c r="L837" i="2"/>
  <c r="L831" i="2" s="1"/>
  <c r="D837" i="2"/>
  <c r="C837" i="2"/>
  <c r="B837" i="2"/>
  <c r="A837" i="2"/>
  <c r="D836" i="2"/>
  <c r="C836" i="2"/>
  <c r="B836" i="2"/>
  <c r="A836" i="2"/>
  <c r="D835" i="2"/>
  <c r="C835" i="2"/>
  <c r="B835" i="2"/>
  <c r="A835" i="2"/>
  <c r="N834" i="2"/>
  <c r="M834" i="2"/>
  <c r="L834" i="2"/>
  <c r="D834" i="2"/>
  <c r="C834" i="2"/>
  <c r="B834" i="2"/>
  <c r="A834" i="2"/>
  <c r="D833" i="2"/>
  <c r="C833" i="2"/>
  <c r="B833" i="2"/>
  <c r="A833" i="2"/>
  <c r="N832" i="2"/>
  <c r="M832" i="2"/>
  <c r="M831" i="2" s="1"/>
  <c r="L832" i="2"/>
  <c r="D832" i="2"/>
  <c r="C832" i="2"/>
  <c r="B832" i="2"/>
  <c r="A832" i="2"/>
  <c r="D831" i="2"/>
  <c r="C831" i="2"/>
  <c r="B831" i="2"/>
  <c r="A831" i="2"/>
  <c r="D830" i="2"/>
  <c r="C830" i="2"/>
  <c r="B830" i="2"/>
  <c r="A830" i="2"/>
  <c r="N829" i="2"/>
  <c r="M829" i="2"/>
  <c r="L829" i="2"/>
  <c r="D829" i="2"/>
  <c r="C829" i="2"/>
  <c r="B829" i="2"/>
  <c r="A829" i="2"/>
  <c r="D828" i="2"/>
  <c r="C828" i="2"/>
  <c r="B828" i="2"/>
  <c r="A828" i="2"/>
  <c r="N827" i="2"/>
  <c r="M827" i="2"/>
  <c r="L827" i="2"/>
  <c r="D827" i="2"/>
  <c r="C827" i="2"/>
  <c r="B827" i="2"/>
  <c r="A827" i="2"/>
  <c r="D826" i="2"/>
  <c r="C826" i="2"/>
  <c r="B826" i="2"/>
  <c r="A826" i="2"/>
  <c r="N825" i="2"/>
  <c r="M825" i="2"/>
  <c r="L825" i="2"/>
  <c r="L824" i="2" s="1"/>
  <c r="D825" i="2"/>
  <c r="C825" i="2"/>
  <c r="B825" i="2"/>
  <c r="A825" i="2"/>
  <c r="M824" i="2"/>
  <c r="D824" i="2"/>
  <c r="C824" i="2"/>
  <c r="B824" i="2"/>
  <c r="A824" i="2"/>
  <c r="D823" i="2"/>
  <c r="C823" i="2"/>
  <c r="B823" i="2"/>
  <c r="A823" i="2"/>
  <c r="D822" i="2"/>
  <c r="C822" i="2"/>
  <c r="B822" i="2"/>
  <c r="A822" i="2"/>
  <c r="D821" i="2"/>
  <c r="C821" i="2"/>
  <c r="B821" i="2"/>
  <c r="A821" i="2"/>
  <c r="D820" i="2"/>
  <c r="C820" i="2"/>
  <c r="B820" i="2"/>
  <c r="A820" i="2"/>
  <c r="D819" i="2"/>
  <c r="C819" i="2"/>
  <c r="B819" i="2"/>
  <c r="A819" i="2"/>
  <c r="N818" i="2"/>
  <c r="N810" i="2" s="1"/>
  <c r="M818" i="2"/>
  <c r="L818" i="2"/>
  <c r="D818" i="2"/>
  <c r="C818" i="2"/>
  <c r="B818" i="2"/>
  <c r="A818" i="2"/>
  <c r="D817" i="2"/>
  <c r="C817" i="2"/>
  <c r="B817" i="2"/>
  <c r="A817" i="2"/>
  <c r="D816" i="2"/>
  <c r="C816" i="2"/>
  <c r="B816" i="2"/>
  <c r="A816" i="2"/>
  <c r="D815" i="2"/>
  <c r="C815" i="2"/>
  <c r="B815" i="2"/>
  <c r="A815" i="2"/>
  <c r="N814" i="2"/>
  <c r="M814" i="2"/>
  <c r="L814" i="2"/>
  <c r="D814" i="2"/>
  <c r="C814" i="2"/>
  <c r="B814" i="2"/>
  <c r="A814" i="2"/>
  <c r="D813" i="2"/>
  <c r="C813" i="2"/>
  <c r="B813" i="2"/>
  <c r="A813" i="2"/>
  <c r="D812" i="2"/>
  <c r="C812" i="2"/>
  <c r="B812" i="2"/>
  <c r="A812" i="2"/>
  <c r="N811" i="2"/>
  <c r="M811" i="2"/>
  <c r="L811" i="2"/>
  <c r="D811" i="2"/>
  <c r="C811" i="2"/>
  <c r="B811" i="2"/>
  <c r="A811" i="2"/>
  <c r="D810" i="2"/>
  <c r="C810" i="2"/>
  <c r="B810" i="2"/>
  <c r="A810" i="2"/>
  <c r="D809" i="2"/>
  <c r="C809" i="2"/>
  <c r="B809" i="2"/>
  <c r="A809" i="2"/>
  <c r="N808" i="2"/>
  <c r="M808" i="2"/>
  <c r="L808" i="2"/>
  <c r="D808" i="2"/>
  <c r="C808" i="2"/>
  <c r="B808" i="2"/>
  <c r="A808" i="2"/>
  <c r="D807" i="2"/>
  <c r="C807" i="2"/>
  <c r="B807" i="2"/>
  <c r="A807" i="2"/>
  <c r="N806" i="2"/>
  <c r="M806" i="2"/>
  <c r="L806" i="2"/>
  <c r="D806" i="2"/>
  <c r="C806" i="2"/>
  <c r="B806" i="2"/>
  <c r="A806" i="2"/>
  <c r="L805" i="2"/>
  <c r="D805" i="2"/>
  <c r="C805" i="2"/>
  <c r="B805" i="2"/>
  <c r="A805" i="2"/>
  <c r="D804" i="2"/>
  <c r="C804" i="2"/>
  <c r="B804" i="2"/>
  <c r="A804" i="2"/>
  <c r="D803" i="2"/>
  <c r="C803" i="2"/>
  <c r="B803" i="2"/>
  <c r="A803" i="2"/>
  <c r="D802" i="2"/>
  <c r="C802" i="2"/>
  <c r="B802" i="2"/>
  <c r="A802" i="2"/>
  <c r="D801" i="2"/>
  <c r="C801" i="2"/>
  <c r="B801" i="2"/>
  <c r="A801" i="2"/>
  <c r="N800" i="2"/>
  <c r="M800" i="2"/>
  <c r="L800" i="2"/>
  <c r="D800" i="2"/>
  <c r="C800" i="2"/>
  <c r="B800" i="2"/>
  <c r="A800" i="2"/>
  <c r="D799" i="2"/>
  <c r="C799" i="2"/>
  <c r="B799" i="2"/>
  <c r="A799" i="2"/>
  <c r="D798" i="2"/>
  <c r="C798" i="2"/>
  <c r="B798" i="2"/>
  <c r="A798" i="2"/>
  <c r="N797" i="2"/>
  <c r="N796" i="2" s="1"/>
  <c r="M797" i="2"/>
  <c r="L797" i="2"/>
  <c r="D797" i="2"/>
  <c r="C797" i="2"/>
  <c r="B797" i="2"/>
  <c r="A797" i="2"/>
  <c r="D796" i="2"/>
  <c r="C796" i="2"/>
  <c r="B796" i="2"/>
  <c r="A796" i="2"/>
  <c r="D795" i="2"/>
  <c r="C795" i="2"/>
  <c r="B795" i="2"/>
  <c r="A795" i="2"/>
  <c r="N794" i="2"/>
  <c r="M794" i="2"/>
  <c r="L794" i="2"/>
  <c r="D794" i="2"/>
  <c r="C794" i="2"/>
  <c r="B794" i="2"/>
  <c r="A794" i="2"/>
  <c r="D793" i="2"/>
  <c r="C793" i="2"/>
  <c r="B793" i="2"/>
  <c r="A793" i="2"/>
  <c r="N792" i="2"/>
  <c r="M792" i="2"/>
  <c r="L792" i="2"/>
  <c r="D792" i="2"/>
  <c r="C792" i="2"/>
  <c r="B792" i="2"/>
  <c r="A792" i="2"/>
  <c r="D791" i="2"/>
  <c r="C791" i="2"/>
  <c r="B791" i="2"/>
  <c r="A791" i="2"/>
  <c r="N790" i="2"/>
  <c r="N789" i="2" s="1"/>
  <c r="M790" i="2"/>
  <c r="L790" i="2"/>
  <c r="D790" i="2"/>
  <c r="C790" i="2"/>
  <c r="B790" i="2"/>
  <c r="A790" i="2"/>
  <c r="D789" i="2"/>
  <c r="C789" i="2"/>
  <c r="B789" i="2"/>
  <c r="A789" i="2"/>
  <c r="D788" i="2"/>
  <c r="C788" i="2"/>
  <c r="B788" i="2"/>
  <c r="A788" i="2"/>
  <c r="D787" i="2"/>
  <c r="C787" i="2"/>
  <c r="B787" i="2"/>
  <c r="A787" i="2"/>
  <c r="D785" i="2"/>
  <c r="C785" i="2"/>
  <c r="B785" i="2"/>
  <c r="A785" i="2"/>
  <c r="N784" i="2"/>
  <c r="N783" i="2" s="1"/>
  <c r="N782" i="2" s="1"/>
  <c r="N781" i="2" s="1"/>
  <c r="M784" i="2"/>
  <c r="M783" i="2" s="1"/>
  <c r="L784" i="2"/>
  <c r="L783" i="2" s="1"/>
  <c r="L782" i="2" s="1"/>
  <c r="D784" i="2"/>
  <c r="C784" i="2"/>
  <c r="B784" i="2"/>
  <c r="A784" i="2"/>
  <c r="D783" i="2"/>
  <c r="C783" i="2"/>
  <c r="B783" i="2"/>
  <c r="A783" i="2"/>
  <c r="M782" i="2"/>
  <c r="M781" i="2" s="1"/>
  <c r="D782" i="2"/>
  <c r="C782" i="2"/>
  <c r="B782" i="2"/>
  <c r="A782" i="2"/>
  <c r="L781" i="2"/>
  <c r="D781" i="2"/>
  <c r="C781" i="2"/>
  <c r="B781" i="2"/>
  <c r="A781" i="2"/>
  <c r="D780" i="2"/>
  <c r="C780" i="2"/>
  <c r="B780" i="2"/>
  <c r="A780" i="2"/>
  <c r="M779" i="2"/>
  <c r="M778" i="2" s="1"/>
  <c r="M777" i="2" s="1"/>
  <c r="M776" i="2" s="1"/>
  <c r="M775" i="2" s="1"/>
  <c r="D779" i="2"/>
  <c r="C779" i="2"/>
  <c r="B779" i="2"/>
  <c r="A779" i="2"/>
  <c r="N778" i="2"/>
  <c r="N777" i="2" s="1"/>
  <c r="N776" i="2" s="1"/>
  <c r="N775" i="2" s="1"/>
  <c r="L778" i="2"/>
  <c r="L777" i="2" s="1"/>
  <c r="L776" i="2" s="1"/>
  <c r="L775" i="2" s="1"/>
  <c r="D778" i="2"/>
  <c r="C778" i="2"/>
  <c r="B778" i="2"/>
  <c r="A778" i="2"/>
  <c r="D777" i="2"/>
  <c r="C777" i="2"/>
  <c r="B777" i="2"/>
  <c r="A777" i="2"/>
  <c r="D776" i="2"/>
  <c r="C776" i="2"/>
  <c r="B776" i="2"/>
  <c r="A776" i="2"/>
  <c r="D775" i="2"/>
  <c r="C775" i="2"/>
  <c r="B775" i="2"/>
  <c r="A775" i="2"/>
  <c r="D774" i="2"/>
  <c r="C774" i="2"/>
  <c r="B774" i="2"/>
  <c r="A774" i="2"/>
  <c r="D773" i="2"/>
  <c r="C773" i="2"/>
  <c r="B773" i="2"/>
  <c r="A773" i="2"/>
  <c r="N772" i="2"/>
  <c r="N771" i="2" s="1"/>
  <c r="M772" i="2"/>
  <c r="M771" i="2" s="1"/>
  <c r="L772" i="2"/>
  <c r="D772" i="2"/>
  <c r="C772" i="2"/>
  <c r="B772" i="2"/>
  <c r="A772" i="2"/>
  <c r="L771" i="2"/>
  <c r="D771" i="2"/>
  <c r="C771" i="2"/>
  <c r="B771" i="2"/>
  <c r="A771" i="2"/>
  <c r="D770" i="2"/>
  <c r="C770" i="2"/>
  <c r="B770" i="2"/>
  <c r="A770" i="2"/>
  <c r="N769" i="2"/>
  <c r="M769" i="2"/>
  <c r="L769" i="2"/>
  <c r="D769" i="2"/>
  <c r="C769" i="2"/>
  <c r="B769" i="2"/>
  <c r="A769" i="2"/>
  <c r="D768" i="2"/>
  <c r="C768" i="2"/>
  <c r="B768" i="2"/>
  <c r="A768" i="2"/>
  <c r="D767" i="2"/>
  <c r="C767" i="2"/>
  <c r="B767" i="2"/>
  <c r="A767" i="2"/>
  <c r="N766" i="2"/>
  <c r="M766" i="2"/>
  <c r="M765" i="2" s="1"/>
  <c r="L766" i="2"/>
  <c r="D766" i="2"/>
  <c r="C766" i="2"/>
  <c r="B766" i="2"/>
  <c r="A766" i="2"/>
  <c r="L765" i="2"/>
  <c r="D765" i="2"/>
  <c r="C765" i="2"/>
  <c r="B765" i="2"/>
  <c r="A765" i="2"/>
  <c r="D764" i="2"/>
  <c r="C764" i="2"/>
  <c r="B764" i="2"/>
  <c r="A764" i="2"/>
  <c r="N763" i="2"/>
  <c r="M763" i="2"/>
  <c r="L763" i="2"/>
  <c r="D763" i="2"/>
  <c r="C763" i="2"/>
  <c r="B763" i="2"/>
  <c r="A763" i="2"/>
  <c r="D762" i="2"/>
  <c r="C762" i="2"/>
  <c r="B762" i="2"/>
  <c r="A762" i="2"/>
  <c r="N761" i="2"/>
  <c r="M761" i="2"/>
  <c r="L761" i="2"/>
  <c r="D761" i="2"/>
  <c r="C761" i="2"/>
  <c r="B761" i="2"/>
  <c r="A761" i="2"/>
  <c r="D760" i="2"/>
  <c r="C760" i="2"/>
  <c r="B760" i="2"/>
  <c r="A760" i="2"/>
  <c r="N759" i="2"/>
  <c r="M759" i="2"/>
  <c r="L759" i="2"/>
  <c r="L758" i="2" s="1"/>
  <c r="L757" i="2" s="1"/>
  <c r="L756" i="2" s="1"/>
  <c r="D759" i="2"/>
  <c r="C759" i="2"/>
  <c r="B759" i="2"/>
  <c r="A759" i="2"/>
  <c r="D758" i="2"/>
  <c r="C758" i="2"/>
  <c r="B758" i="2"/>
  <c r="A758" i="2"/>
  <c r="D757" i="2"/>
  <c r="C757" i="2"/>
  <c r="B757" i="2"/>
  <c r="A757" i="2"/>
  <c r="D756" i="2"/>
  <c r="C756" i="2"/>
  <c r="B756" i="2"/>
  <c r="A756" i="2"/>
  <c r="D755" i="2"/>
  <c r="C755" i="2"/>
  <c r="B755" i="2"/>
  <c r="A755" i="2"/>
  <c r="D754" i="2"/>
  <c r="C754" i="2"/>
  <c r="B754" i="2"/>
  <c r="A754" i="2"/>
  <c r="N753" i="2"/>
  <c r="N752" i="2" s="1"/>
  <c r="M753" i="2"/>
  <c r="M752" i="2" s="1"/>
  <c r="L753" i="2"/>
  <c r="D753" i="2"/>
  <c r="C753" i="2"/>
  <c r="B753" i="2"/>
  <c r="A753" i="2"/>
  <c r="L752" i="2"/>
  <c r="D752" i="2"/>
  <c r="C752" i="2"/>
  <c r="B752" i="2"/>
  <c r="A752" i="2"/>
  <c r="D751" i="2"/>
  <c r="C751" i="2"/>
  <c r="B751" i="2"/>
  <c r="A751" i="2"/>
  <c r="N750" i="2"/>
  <c r="M750" i="2"/>
  <c r="L750" i="2"/>
  <c r="D750" i="2"/>
  <c r="C750" i="2"/>
  <c r="B750" i="2"/>
  <c r="A750" i="2"/>
  <c r="D749" i="2"/>
  <c r="C749" i="2"/>
  <c r="B749" i="2"/>
  <c r="A749" i="2"/>
  <c r="D748" i="2"/>
  <c r="C748" i="2"/>
  <c r="B748" i="2"/>
  <c r="A748" i="2"/>
  <c r="N747" i="2"/>
  <c r="M747" i="2"/>
  <c r="M746" i="2" s="1"/>
  <c r="L747" i="2"/>
  <c r="L746" i="2" s="1"/>
  <c r="D747" i="2"/>
  <c r="C747" i="2"/>
  <c r="B747" i="2"/>
  <c r="A747" i="2"/>
  <c r="D746" i="2"/>
  <c r="C746" i="2"/>
  <c r="B746" i="2"/>
  <c r="A746" i="2"/>
  <c r="D745" i="2"/>
  <c r="C745" i="2"/>
  <c r="B745" i="2"/>
  <c r="A745" i="2"/>
  <c r="N744" i="2"/>
  <c r="M744" i="2"/>
  <c r="M739" i="2" s="1"/>
  <c r="L744" i="2"/>
  <c r="D744" i="2"/>
  <c r="C744" i="2"/>
  <c r="B744" i="2"/>
  <c r="A744" i="2"/>
  <c r="D743" i="2"/>
  <c r="C743" i="2"/>
  <c r="B743" i="2"/>
  <c r="A743" i="2"/>
  <c r="N742" i="2"/>
  <c r="M742" i="2"/>
  <c r="L742" i="2"/>
  <c r="D742" i="2"/>
  <c r="C742" i="2"/>
  <c r="B742" i="2"/>
  <c r="A742" i="2"/>
  <c r="D741" i="2"/>
  <c r="C741" i="2"/>
  <c r="B741" i="2"/>
  <c r="A741" i="2"/>
  <c r="N740" i="2"/>
  <c r="N739" i="2" s="1"/>
  <c r="M740" i="2"/>
  <c r="L740" i="2"/>
  <c r="D740" i="2"/>
  <c r="C740" i="2"/>
  <c r="B740" i="2"/>
  <c r="A740" i="2"/>
  <c r="D739" i="2"/>
  <c r="C739" i="2"/>
  <c r="B739" i="2"/>
  <c r="A739" i="2"/>
  <c r="D738" i="2"/>
  <c r="C738" i="2"/>
  <c r="B738" i="2"/>
  <c r="A738" i="2"/>
  <c r="D737" i="2"/>
  <c r="C737" i="2"/>
  <c r="B737" i="2"/>
  <c r="A737" i="2"/>
  <c r="D736" i="2"/>
  <c r="C736" i="2"/>
  <c r="B736" i="2"/>
  <c r="A736" i="2"/>
  <c r="D735" i="2"/>
  <c r="C735" i="2"/>
  <c r="B735" i="2"/>
  <c r="A735" i="2"/>
  <c r="D734" i="2"/>
  <c r="C734" i="2"/>
  <c r="B734" i="2"/>
  <c r="A734" i="2"/>
  <c r="N733" i="2"/>
  <c r="M733" i="2"/>
  <c r="L733" i="2"/>
  <c r="D733" i="2"/>
  <c r="C733" i="2"/>
  <c r="B733" i="2"/>
  <c r="A733" i="2"/>
  <c r="D732" i="2"/>
  <c r="C732" i="2"/>
  <c r="B732" i="2"/>
  <c r="A732" i="2"/>
  <c r="D731" i="2"/>
  <c r="C731" i="2"/>
  <c r="B731" i="2"/>
  <c r="A731" i="2"/>
  <c r="D730" i="2"/>
  <c r="C730" i="2"/>
  <c r="B730" i="2"/>
  <c r="A730" i="2"/>
  <c r="D729" i="2"/>
  <c r="C729" i="2"/>
  <c r="B729" i="2"/>
  <c r="A729" i="2"/>
  <c r="N728" i="2"/>
  <c r="M728" i="2"/>
  <c r="L728" i="2"/>
  <c r="D728" i="2"/>
  <c r="C728" i="2"/>
  <c r="B728" i="2"/>
  <c r="A728" i="2"/>
  <c r="D727" i="2"/>
  <c r="C727" i="2"/>
  <c r="B727" i="2"/>
  <c r="A727" i="2"/>
  <c r="D726" i="2"/>
  <c r="C726" i="2"/>
  <c r="B726" i="2"/>
  <c r="A726" i="2"/>
  <c r="D725" i="2"/>
  <c r="C725" i="2"/>
  <c r="B725" i="2"/>
  <c r="A725" i="2"/>
  <c r="N724" i="2"/>
  <c r="M724" i="2"/>
  <c r="M723" i="2" s="1"/>
  <c r="L724" i="2"/>
  <c r="L723" i="2" s="1"/>
  <c r="D724" i="2"/>
  <c r="C724" i="2"/>
  <c r="B724" i="2"/>
  <c r="A724" i="2"/>
  <c r="D723" i="2"/>
  <c r="C723" i="2"/>
  <c r="B723" i="2"/>
  <c r="A723" i="2"/>
  <c r="D722" i="2"/>
  <c r="C722" i="2"/>
  <c r="B722" i="2"/>
  <c r="A722" i="2"/>
  <c r="N721" i="2"/>
  <c r="M721" i="2"/>
  <c r="L721" i="2"/>
  <c r="D721" i="2"/>
  <c r="C721" i="2"/>
  <c r="B721" i="2"/>
  <c r="A721" i="2"/>
  <c r="D720" i="2"/>
  <c r="C720" i="2"/>
  <c r="B720" i="2"/>
  <c r="A720" i="2"/>
  <c r="N719" i="2"/>
  <c r="M719" i="2"/>
  <c r="L719" i="2"/>
  <c r="D719" i="2"/>
  <c r="C719" i="2"/>
  <c r="B719" i="2"/>
  <c r="A719" i="2"/>
  <c r="D718" i="2"/>
  <c r="C718" i="2"/>
  <c r="B718" i="2"/>
  <c r="A718" i="2"/>
  <c r="N717" i="2"/>
  <c r="M717" i="2"/>
  <c r="L717" i="2"/>
  <c r="D717" i="2"/>
  <c r="C717" i="2"/>
  <c r="B717" i="2"/>
  <c r="A717" i="2"/>
  <c r="L716" i="2"/>
  <c r="D716" i="2"/>
  <c r="C716" i="2"/>
  <c r="B716" i="2"/>
  <c r="A716" i="2"/>
  <c r="D715" i="2"/>
  <c r="C715" i="2"/>
  <c r="B715" i="2"/>
  <c r="A715" i="2"/>
  <c r="N714" i="2"/>
  <c r="M714" i="2"/>
  <c r="L714" i="2"/>
  <c r="N713" i="2"/>
  <c r="M713" i="2"/>
  <c r="L713" i="2"/>
  <c r="N712" i="2"/>
  <c r="M712" i="2"/>
  <c r="L712" i="2"/>
  <c r="D711" i="2"/>
  <c r="C711" i="2"/>
  <c r="B711" i="2"/>
  <c r="A711" i="2"/>
  <c r="D710" i="2"/>
  <c r="C710" i="2"/>
  <c r="B710" i="2"/>
  <c r="A710" i="2"/>
  <c r="D709" i="2"/>
  <c r="C709" i="2"/>
  <c r="B709" i="2"/>
  <c r="A709" i="2"/>
  <c r="N708" i="2"/>
  <c r="N707" i="2" s="1"/>
  <c r="N706" i="2" s="1"/>
  <c r="N705" i="2" s="1"/>
  <c r="M708" i="2"/>
  <c r="M707" i="2" s="1"/>
  <c r="M706" i="2" s="1"/>
  <c r="M705" i="2" s="1"/>
  <c r="L708" i="2"/>
  <c r="L707" i="2" s="1"/>
  <c r="L706" i="2" s="1"/>
  <c r="L705" i="2" s="1"/>
  <c r="D708" i="2"/>
  <c r="C708" i="2"/>
  <c r="B708" i="2"/>
  <c r="A708" i="2"/>
  <c r="D707" i="2"/>
  <c r="C707" i="2"/>
  <c r="B707" i="2"/>
  <c r="A707" i="2"/>
  <c r="D706" i="2"/>
  <c r="C706" i="2"/>
  <c r="B706" i="2"/>
  <c r="A706" i="2"/>
  <c r="D705" i="2"/>
  <c r="C705" i="2"/>
  <c r="B705" i="2"/>
  <c r="A705" i="2"/>
  <c r="D704" i="2"/>
  <c r="C704" i="2"/>
  <c r="B704" i="2"/>
  <c r="A704" i="2"/>
  <c r="M702" i="2"/>
  <c r="M701" i="2" s="1"/>
  <c r="M700" i="2" s="1"/>
  <c r="M699" i="2" s="1"/>
  <c r="D703" i="2"/>
  <c r="C703" i="2"/>
  <c r="B703" i="2"/>
  <c r="A703" i="2"/>
  <c r="N702" i="2"/>
  <c r="N701" i="2" s="1"/>
  <c r="N700" i="2" s="1"/>
  <c r="N699" i="2" s="1"/>
  <c r="L702" i="2"/>
  <c r="L701" i="2" s="1"/>
  <c r="D702" i="2"/>
  <c r="C702" i="2"/>
  <c r="B702" i="2"/>
  <c r="A702" i="2"/>
  <c r="D701" i="2"/>
  <c r="C701" i="2"/>
  <c r="B701" i="2"/>
  <c r="A701" i="2"/>
  <c r="L700" i="2"/>
  <c r="D700" i="2"/>
  <c r="C700" i="2"/>
  <c r="B700" i="2"/>
  <c r="A700" i="2"/>
  <c r="L699" i="2"/>
  <c r="D699" i="2"/>
  <c r="C699" i="2"/>
  <c r="B699" i="2"/>
  <c r="A699" i="2"/>
  <c r="D698" i="2"/>
  <c r="C698" i="2"/>
  <c r="B698" i="2"/>
  <c r="A698" i="2"/>
  <c r="D697" i="2"/>
  <c r="C697" i="2"/>
  <c r="B697" i="2"/>
  <c r="A697" i="2"/>
  <c r="D696" i="2"/>
  <c r="C696" i="2"/>
  <c r="B696" i="2"/>
  <c r="A696" i="2"/>
  <c r="D695" i="2"/>
  <c r="C695" i="2"/>
  <c r="B695" i="2"/>
  <c r="A695" i="2"/>
  <c r="N694" i="2"/>
  <c r="M694" i="2"/>
  <c r="L694" i="2"/>
  <c r="D694" i="2"/>
  <c r="C694" i="2"/>
  <c r="B694" i="2"/>
  <c r="A694" i="2"/>
  <c r="D693" i="2"/>
  <c r="C693" i="2"/>
  <c r="B693" i="2"/>
  <c r="A693" i="2"/>
  <c r="D692" i="2"/>
  <c r="C692" i="2"/>
  <c r="B692" i="2"/>
  <c r="A692" i="2"/>
  <c r="D691" i="2"/>
  <c r="C691" i="2"/>
  <c r="B691" i="2"/>
  <c r="A691" i="2"/>
  <c r="N690" i="2"/>
  <c r="M690" i="2"/>
  <c r="L690" i="2"/>
  <c r="D690" i="2"/>
  <c r="C690" i="2"/>
  <c r="B690" i="2"/>
  <c r="A690" i="2"/>
  <c r="D689" i="2"/>
  <c r="C689" i="2"/>
  <c r="B689" i="2"/>
  <c r="A689" i="2"/>
  <c r="D688" i="2"/>
  <c r="C688" i="2"/>
  <c r="B688" i="2"/>
  <c r="A688" i="2"/>
  <c r="D687" i="2"/>
  <c r="C687" i="2"/>
  <c r="B687" i="2"/>
  <c r="A687" i="2"/>
  <c r="N686" i="2"/>
  <c r="M686" i="2"/>
  <c r="L686" i="2"/>
  <c r="D686" i="2"/>
  <c r="C686" i="2"/>
  <c r="B686" i="2"/>
  <c r="A686" i="2"/>
  <c r="D685" i="2"/>
  <c r="C685" i="2"/>
  <c r="B685" i="2"/>
  <c r="A685" i="2"/>
  <c r="D684" i="2"/>
  <c r="C684" i="2"/>
  <c r="B684" i="2"/>
  <c r="A684" i="2"/>
  <c r="N683" i="2"/>
  <c r="M683" i="2"/>
  <c r="L683" i="2"/>
  <c r="D683" i="2"/>
  <c r="C683" i="2"/>
  <c r="B683" i="2"/>
  <c r="A683" i="2"/>
  <c r="D682" i="2"/>
  <c r="C682" i="2"/>
  <c r="B682" i="2"/>
  <c r="A682" i="2"/>
  <c r="D681" i="2"/>
  <c r="C681" i="2"/>
  <c r="B681" i="2"/>
  <c r="A681" i="2"/>
  <c r="D680" i="2"/>
  <c r="C680" i="2"/>
  <c r="B680" i="2"/>
  <c r="A680" i="2"/>
  <c r="D679" i="2"/>
  <c r="C679" i="2"/>
  <c r="B679" i="2"/>
  <c r="A679" i="2"/>
  <c r="N677" i="2"/>
  <c r="M677" i="2"/>
  <c r="L677" i="2"/>
  <c r="N674" i="2"/>
  <c r="M674" i="2"/>
  <c r="L674" i="2"/>
  <c r="N669" i="2"/>
  <c r="M669" i="2"/>
  <c r="L669" i="2"/>
  <c r="L668" i="2" s="1"/>
  <c r="L667" i="2" s="1"/>
  <c r="L666" i="2" s="1"/>
  <c r="M668" i="2"/>
  <c r="M667" i="2" s="1"/>
  <c r="M666" i="2" s="1"/>
  <c r="D665" i="2"/>
  <c r="C665" i="2"/>
  <c r="B665" i="2"/>
  <c r="A665" i="2"/>
  <c r="D664" i="2"/>
  <c r="C664" i="2"/>
  <c r="B664" i="2"/>
  <c r="A664" i="2"/>
  <c r="D663" i="2"/>
  <c r="C663" i="2"/>
  <c r="B663" i="2"/>
  <c r="A663" i="2"/>
  <c r="N662" i="2"/>
  <c r="M662" i="2"/>
  <c r="L662" i="2"/>
  <c r="D662" i="2"/>
  <c r="C662" i="2"/>
  <c r="B662" i="2"/>
  <c r="A662" i="2"/>
  <c r="D661" i="2"/>
  <c r="C661" i="2"/>
  <c r="B661" i="2"/>
  <c r="A661" i="2"/>
  <c r="N660" i="2"/>
  <c r="M660" i="2"/>
  <c r="L660" i="2"/>
  <c r="D660" i="2"/>
  <c r="C660" i="2"/>
  <c r="B660" i="2"/>
  <c r="A660" i="2"/>
  <c r="D659" i="2"/>
  <c r="C659" i="2"/>
  <c r="B659" i="2"/>
  <c r="A659" i="2"/>
  <c r="N658" i="2"/>
  <c r="M658" i="2"/>
  <c r="L658" i="2"/>
  <c r="D658" i="2"/>
  <c r="C658" i="2"/>
  <c r="B658" i="2"/>
  <c r="A658" i="2"/>
  <c r="D657" i="2"/>
  <c r="C657" i="2"/>
  <c r="B657" i="2"/>
  <c r="A657" i="2"/>
  <c r="D656" i="2"/>
  <c r="C656" i="2"/>
  <c r="B656" i="2"/>
  <c r="A656" i="2"/>
  <c r="N655" i="2"/>
  <c r="M655" i="2"/>
  <c r="L655" i="2"/>
  <c r="D655" i="2"/>
  <c r="C655" i="2"/>
  <c r="B655" i="2"/>
  <c r="A655" i="2"/>
  <c r="D654" i="2"/>
  <c r="C654" i="2"/>
  <c r="B654" i="2"/>
  <c r="A654" i="2"/>
  <c r="D653" i="2"/>
  <c r="C653" i="2"/>
  <c r="B653" i="2"/>
  <c r="A653" i="2"/>
  <c r="N652" i="2"/>
  <c r="N649" i="2" s="1"/>
  <c r="M652" i="2"/>
  <c r="L652" i="2"/>
  <c r="D652" i="2"/>
  <c r="C652" i="2"/>
  <c r="B652" i="2"/>
  <c r="A652" i="2"/>
  <c r="D651" i="2"/>
  <c r="C651" i="2"/>
  <c r="B651" i="2"/>
  <c r="A651" i="2"/>
  <c r="N650" i="2"/>
  <c r="M650" i="2"/>
  <c r="L650" i="2"/>
  <c r="D650" i="2"/>
  <c r="C650" i="2"/>
  <c r="B650" i="2"/>
  <c r="A650" i="2"/>
  <c r="L649" i="2"/>
  <c r="D649" i="2"/>
  <c r="C649" i="2"/>
  <c r="B649" i="2"/>
  <c r="A649" i="2"/>
  <c r="D648" i="2"/>
  <c r="C648" i="2"/>
  <c r="B648" i="2"/>
  <c r="A648" i="2"/>
  <c r="D647" i="2"/>
  <c r="C647" i="2"/>
  <c r="B647" i="2"/>
  <c r="A647" i="2"/>
  <c r="D646" i="2"/>
  <c r="C646" i="2"/>
  <c r="B646" i="2"/>
  <c r="A646" i="2"/>
  <c r="D645" i="2"/>
  <c r="C645" i="2"/>
  <c r="B645" i="2"/>
  <c r="A645" i="2"/>
  <c r="B644" i="2"/>
  <c r="A644" i="2"/>
  <c r="N643" i="2"/>
  <c r="M643" i="2"/>
  <c r="L643" i="2"/>
  <c r="L640" i="2" s="1"/>
  <c r="L639" i="2" s="1"/>
  <c r="D643" i="2"/>
  <c r="C643" i="2"/>
  <c r="B643" i="2"/>
  <c r="A643" i="2"/>
  <c r="B642" i="2"/>
  <c r="A642" i="2"/>
  <c r="N641" i="2"/>
  <c r="N640" i="2" s="1"/>
  <c r="N639" i="2" s="1"/>
  <c r="M641" i="2"/>
  <c r="M640" i="2" s="1"/>
  <c r="M639" i="2" s="1"/>
  <c r="L641" i="2"/>
  <c r="D641" i="2"/>
  <c r="C641" i="2"/>
  <c r="B641" i="2"/>
  <c r="A641" i="2"/>
  <c r="D640" i="2"/>
  <c r="C640" i="2"/>
  <c r="B640" i="2"/>
  <c r="A640" i="2"/>
  <c r="D639" i="2"/>
  <c r="C639" i="2"/>
  <c r="B639" i="2"/>
  <c r="A639" i="2"/>
  <c r="B638" i="2"/>
  <c r="A638" i="2"/>
  <c r="N637" i="2"/>
  <c r="M637" i="2"/>
  <c r="L637" i="2"/>
  <c r="D637" i="2"/>
  <c r="C637" i="2"/>
  <c r="B637" i="2"/>
  <c r="A637" i="2"/>
  <c r="D636" i="2"/>
  <c r="C636" i="2"/>
  <c r="B636" i="2"/>
  <c r="A636" i="2"/>
  <c r="N635" i="2"/>
  <c r="M635" i="2"/>
  <c r="M634" i="2" s="1"/>
  <c r="L635" i="2"/>
  <c r="D635" i="2"/>
  <c r="C635" i="2"/>
  <c r="B635" i="2"/>
  <c r="A635" i="2"/>
  <c r="L634" i="2"/>
  <c r="D634" i="2"/>
  <c r="C634" i="2"/>
  <c r="B634" i="2"/>
  <c r="A634" i="2"/>
  <c r="D633" i="2"/>
  <c r="C633" i="2"/>
  <c r="D632" i="2"/>
  <c r="C632" i="2"/>
  <c r="B632" i="2"/>
  <c r="A632" i="2"/>
  <c r="N631" i="2"/>
  <c r="M631" i="2"/>
  <c r="L631" i="2"/>
  <c r="D631" i="2"/>
  <c r="C631" i="2"/>
  <c r="B631" i="2"/>
  <c r="A631" i="2"/>
  <c r="D630" i="2"/>
  <c r="C630" i="2"/>
  <c r="B630" i="2"/>
  <c r="A630" i="2"/>
  <c r="N629" i="2"/>
  <c r="M629" i="2"/>
  <c r="L629" i="2"/>
  <c r="D629" i="2"/>
  <c r="C629" i="2"/>
  <c r="B629" i="2"/>
  <c r="A629" i="2"/>
  <c r="D628" i="2"/>
  <c r="C628" i="2"/>
  <c r="B628" i="2"/>
  <c r="A628" i="2"/>
  <c r="M627" i="2"/>
  <c r="D627" i="2"/>
  <c r="C627" i="2"/>
  <c r="B627" i="2"/>
  <c r="A627" i="2"/>
  <c r="M626" i="2"/>
  <c r="D626" i="2"/>
  <c r="C626" i="2"/>
  <c r="B626" i="2"/>
  <c r="A626" i="2"/>
  <c r="D625" i="2"/>
  <c r="C625" i="2"/>
  <c r="B625" i="2"/>
  <c r="A625" i="2"/>
  <c r="M624" i="2"/>
  <c r="D624" i="2"/>
  <c r="C624" i="2"/>
  <c r="B624" i="2"/>
  <c r="A624" i="2"/>
  <c r="N623" i="2"/>
  <c r="M623" i="2"/>
  <c r="L623" i="2"/>
  <c r="D623" i="2"/>
  <c r="C623" i="2"/>
  <c r="B623" i="2"/>
  <c r="A623" i="2"/>
  <c r="D622" i="2"/>
  <c r="C622" i="2"/>
  <c r="B622" i="2"/>
  <c r="A622" i="2"/>
  <c r="D621" i="2"/>
  <c r="C621" i="2"/>
  <c r="B621" i="2"/>
  <c r="A621" i="2"/>
  <c r="D620" i="2"/>
  <c r="C620" i="2"/>
  <c r="B620" i="2"/>
  <c r="A620" i="2"/>
  <c r="N619" i="2"/>
  <c r="M619" i="2"/>
  <c r="L619" i="2"/>
  <c r="D619" i="2"/>
  <c r="C619" i="2"/>
  <c r="B619" i="2"/>
  <c r="A619" i="2"/>
  <c r="M616" i="2"/>
  <c r="M614" i="2"/>
  <c r="M609" i="2"/>
  <c r="M589" i="2"/>
  <c r="M586" i="2"/>
  <c r="M583" i="2" s="1"/>
  <c r="M584" i="2"/>
  <c r="N583" i="2"/>
  <c r="L583" i="2"/>
  <c r="D583" i="2"/>
  <c r="C583" i="2"/>
  <c r="B583" i="2"/>
  <c r="A583" i="2"/>
  <c r="D582" i="2"/>
  <c r="C582" i="2"/>
  <c r="B582" i="2"/>
  <c r="A582" i="2"/>
  <c r="D581" i="2"/>
  <c r="C581" i="2"/>
  <c r="B581" i="2"/>
  <c r="A581" i="2"/>
  <c r="N580" i="2"/>
  <c r="M580" i="2"/>
  <c r="L580" i="2"/>
  <c r="D580" i="2"/>
  <c r="C580" i="2"/>
  <c r="B580" i="2"/>
  <c r="A580" i="2"/>
  <c r="D579" i="2"/>
  <c r="C579" i="2"/>
  <c r="B579" i="2"/>
  <c r="A579" i="2"/>
  <c r="M578" i="2"/>
  <c r="D578" i="2"/>
  <c r="C578" i="2"/>
  <c r="B578" i="2"/>
  <c r="A578" i="2"/>
  <c r="M577" i="2"/>
  <c r="M576" i="2" s="1"/>
  <c r="M575" i="2" s="1"/>
  <c r="D577" i="2"/>
  <c r="C577" i="2"/>
  <c r="B577" i="2"/>
  <c r="A577" i="2"/>
  <c r="N576" i="2"/>
  <c r="L576" i="2"/>
  <c r="L575" i="2" s="1"/>
  <c r="D576" i="2"/>
  <c r="C576" i="2"/>
  <c r="B576" i="2"/>
  <c r="A576" i="2"/>
  <c r="N575" i="2"/>
  <c r="D575" i="2"/>
  <c r="C575" i="2"/>
  <c r="B575" i="2"/>
  <c r="A575" i="2"/>
  <c r="D574" i="2"/>
  <c r="C574" i="2"/>
  <c r="B574" i="2"/>
  <c r="A574" i="2"/>
  <c r="D573" i="2"/>
  <c r="C573" i="2"/>
  <c r="B573" i="2"/>
  <c r="A573" i="2"/>
  <c r="D572" i="2"/>
  <c r="C572" i="2"/>
  <c r="B572" i="2"/>
  <c r="A572" i="2"/>
  <c r="N571" i="2"/>
  <c r="N570" i="2" s="1"/>
  <c r="M571" i="2"/>
  <c r="M570" i="2" s="1"/>
  <c r="L571" i="2"/>
  <c r="D571" i="2"/>
  <c r="C571" i="2"/>
  <c r="B571" i="2"/>
  <c r="A571" i="2"/>
  <c r="L570" i="2"/>
  <c r="D570" i="2"/>
  <c r="C570" i="2"/>
  <c r="B570" i="2"/>
  <c r="A570" i="2"/>
  <c r="D569" i="2"/>
  <c r="C569" i="2"/>
  <c r="B569" i="2"/>
  <c r="A569" i="2"/>
  <c r="A568" i="2"/>
  <c r="D567" i="2"/>
  <c r="C567" i="2"/>
  <c r="B567" i="2"/>
  <c r="A567" i="2"/>
  <c r="D566" i="2"/>
  <c r="C566" i="2"/>
  <c r="B566" i="2"/>
  <c r="A566" i="2"/>
  <c r="A565" i="2"/>
  <c r="N564" i="2"/>
  <c r="N563" i="2" s="1"/>
  <c r="M564" i="2"/>
  <c r="M563" i="2" s="1"/>
  <c r="L564" i="2"/>
  <c r="L563" i="2" s="1"/>
  <c r="D564" i="2"/>
  <c r="C564" i="2"/>
  <c r="B564" i="2"/>
  <c r="A564" i="2"/>
  <c r="D563" i="2"/>
  <c r="C563" i="2"/>
  <c r="B563" i="2"/>
  <c r="A563" i="2"/>
  <c r="D562" i="2"/>
  <c r="C562" i="2"/>
  <c r="B562" i="2"/>
  <c r="A562" i="2"/>
  <c r="D561" i="2"/>
  <c r="C561" i="2"/>
  <c r="B561" i="2"/>
  <c r="A561" i="2"/>
  <c r="D560" i="2"/>
  <c r="C560" i="2"/>
  <c r="B560" i="2"/>
  <c r="A560" i="2"/>
  <c r="N559" i="2"/>
  <c r="M559" i="2"/>
  <c r="L559" i="2"/>
  <c r="D559" i="2"/>
  <c r="C559" i="2"/>
  <c r="B559" i="2"/>
  <c r="A559" i="2"/>
  <c r="D558" i="2"/>
  <c r="C558" i="2"/>
  <c r="B558" i="2"/>
  <c r="A558" i="2"/>
  <c r="D557" i="2"/>
  <c r="C557" i="2"/>
  <c r="B557" i="2"/>
  <c r="A557" i="2"/>
  <c r="N556" i="2"/>
  <c r="M556" i="2"/>
  <c r="L556" i="2"/>
  <c r="D556" i="2"/>
  <c r="C556" i="2"/>
  <c r="B556" i="2"/>
  <c r="A556" i="2"/>
  <c r="D555" i="2"/>
  <c r="C555" i="2"/>
  <c r="B555" i="2"/>
  <c r="A555" i="2"/>
  <c r="D554" i="2"/>
  <c r="C554" i="2"/>
  <c r="B554" i="2"/>
  <c r="A554" i="2"/>
  <c r="N553" i="2"/>
  <c r="M553" i="2"/>
  <c r="L553" i="2"/>
  <c r="D553" i="2"/>
  <c r="C553" i="2"/>
  <c r="B553" i="2"/>
  <c r="A553" i="2"/>
  <c r="D552" i="2"/>
  <c r="C552" i="2"/>
  <c r="B552" i="2"/>
  <c r="A552" i="2"/>
  <c r="D551" i="2"/>
  <c r="C551" i="2"/>
  <c r="B551" i="2"/>
  <c r="A551" i="2"/>
  <c r="N550" i="2"/>
  <c r="N549" i="2" s="1"/>
  <c r="M550" i="2"/>
  <c r="M549" i="2" s="1"/>
  <c r="L550" i="2"/>
  <c r="L549" i="2" s="1"/>
  <c r="D550" i="2"/>
  <c r="C550" i="2"/>
  <c r="B550" i="2"/>
  <c r="A550" i="2"/>
  <c r="D549" i="2"/>
  <c r="C549" i="2"/>
  <c r="B549" i="2"/>
  <c r="A549" i="2"/>
  <c r="D548" i="2"/>
  <c r="C548" i="2"/>
  <c r="B548" i="2"/>
  <c r="A548" i="2"/>
  <c r="D547" i="2"/>
  <c r="C547" i="2"/>
  <c r="B547" i="2"/>
  <c r="A547" i="2"/>
  <c r="D546" i="2"/>
  <c r="C546" i="2"/>
  <c r="B546" i="2"/>
  <c r="A546" i="2"/>
  <c r="M545" i="2"/>
  <c r="D544" i="2"/>
  <c r="C544" i="2"/>
  <c r="B544" i="2"/>
  <c r="A544" i="2"/>
  <c r="D543" i="2"/>
  <c r="C543" i="2"/>
  <c r="B543" i="2"/>
  <c r="A543" i="2"/>
  <c r="D542" i="2"/>
  <c r="C542" i="2"/>
  <c r="B542" i="2"/>
  <c r="A542" i="2"/>
  <c r="D541" i="2"/>
  <c r="C541" i="2"/>
  <c r="B541" i="2"/>
  <c r="A541" i="2"/>
  <c r="A540" i="2"/>
  <c r="D539" i="2"/>
  <c r="C539" i="2"/>
  <c r="B539" i="2"/>
  <c r="A539" i="2"/>
  <c r="D538" i="2"/>
  <c r="C538" i="2"/>
  <c r="B538" i="2"/>
  <c r="A538" i="2"/>
  <c r="M537" i="2"/>
  <c r="D537" i="2"/>
  <c r="C537" i="2"/>
  <c r="B537" i="2"/>
  <c r="A537" i="2"/>
  <c r="N536" i="2"/>
  <c r="M536" i="2"/>
  <c r="L536" i="2"/>
  <c r="D536" i="2"/>
  <c r="C536" i="2"/>
  <c r="B536" i="2"/>
  <c r="A536" i="2"/>
  <c r="D535" i="2"/>
  <c r="C535" i="2"/>
  <c r="B535" i="2"/>
  <c r="A535" i="2"/>
  <c r="N534" i="2"/>
  <c r="M534" i="2"/>
  <c r="L534" i="2"/>
  <c r="L533" i="2" s="1"/>
  <c r="D534" i="2"/>
  <c r="C534" i="2"/>
  <c r="B534" i="2"/>
  <c r="A534" i="2"/>
  <c r="D533" i="2"/>
  <c r="C533" i="2"/>
  <c r="B533" i="2"/>
  <c r="A533" i="2"/>
  <c r="M532" i="2"/>
  <c r="M881" i="2" s="1"/>
  <c r="D532" i="2"/>
  <c r="C532" i="2"/>
  <c r="B532" i="2"/>
  <c r="A532" i="2"/>
  <c r="M531" i="2"/>
  <c r="D531" i="2"/>
  <c r="C531" i="2"/>
  <c r="B531" i="2"/>
  <c r="A531" i="2"/>
  <c r="M530" i="2"/>
  <c r="D530" i="2"/>
  <c r="C530" i="2"/>
  <c r="B530" i="2"/>
  <c r="A530" i="2"/>
  <c r="M529" i="2"/>
  <c r="D529" i="2"/>
  <c r="C529" i="2"/>
  <c r="B529" i="2"/>
  <c r="A529" i="2"/>
  <c r="M528" i="2"/>
  <c r="D528" i="2"/>
  <c r="C528" i="2"/>
  <c r="B528" i="2"/>
  <c r="A528" i="2"/>
  <c r="M527" i="2"/>
  <c r="D527" i="2"/>
  <c r="C527" i="2"/>
  <c r="B527" i="2"/>
  <c r="A527" i="2"/>
  <c r="D526" i="2"/>
  <c r="C526" i="2"/>
  <c r="B526" i="2"/>
  <c r="A526" i="2"/>
  <c r="D525" i="2"/>
  <c r="C525" i="2"/>
  <c r="B525" i="2"/>
  <c r="A525" i="2"/>
  <c r="M524" i="2"/>
  <c r="D524" i="2"/>
  <c r="C524" i="2"/>
  <c r="B524" i="2"/>
  <c r="A524" i="2"/>
  <c r="D523" i="2"/>
  <c r="C523" i="2"/>
  <c r="B523" i="2"/>
  <c r="A523" i="2"/>
  <c r="D522" i="2"/>
  <c r="C522" i="2"/>
  <c r="B522" i="2"/>
  <c r="A522" i="2"/>
  <c r="D520" i="2"/>
  <c r="C520" i="2"/>
  <c r="B520" i="2"/>
  <c r="A520" i="2"/>
  <c r="D519" i="2"/>
  <c r="C519" i="2"/>
  <c r="B519" i="2"/>
  <c r="A519" i="2"/>
  <c r="D518" i="2"/>
  <c r="C518" i="2"/>
  <c r="B518" i="2"/>
  <c r="A518" i="2"/>
  <c r="M517" i="2"/>
  <c r="D517" i="2"/>
  <c r="C517" i="2"/>
  <c r="B517" i="2"/>
  <c r="A517" i="2"/>
  <c r="M516" i="2"/>
  <c r="D516" i="2"/>
  <c r="C516" i="2"/>
  <c r="B516" i="2"/>
  <c r="A516" i="2"/>
  <c r="M515" i="2"/>
  <c r="D515" i="2"/>
  <c r="C515" i="2"/>
  <c r="B515" i="2"/>
  <c r="A515" i="2"/>
  <c r="D514" i="2"/>
  <c r="C514" i="2"/>
  <c r="B514" i="2"/>
  <c r="A514" i="2"/>
  <c r="D513" i="2"/>
  <c r="C513" i="2"/>
  <c r="B513" i="2"/>
  <c r="A513" i="2"/>
  <c r="D512" i="2"/>
  <c r="C512" i="2"/>
  <c r="B512" i="2"/>
  <c r="A512" i="2"/>
  <c r="D511" i="2"/>
  <c r="C511" i="2"/>
  <c r="B511" i="2"/>
  <c r="A511" i="2"/>
  <c r="N510" i="2"/>
  <c r="L510" i="2"/>
  <c r="D510" i="2"/>
  <c r="C510" i="2"/>
  <c r="B510" i="2"/>
  <c r="A510" i="2"/>
  <c r="D509" i="2"/>
  <c r="C509" i="2"/>
  <c r="B509" i="2"/>
  <c r="A509" i="2"/>
  <c r="D508" i="2"/>
  <c r="C508" i="2"/>
  <c r="B508" i="2"/>
  <c r="A508" i="2"/>
  <c r="D507" i="2"/>
  <c r="C507" i="2"/>
  <c r="B507" i="2"/>
  <c r="A507" i="2"/>
  <c r="D506" i="2"/>
  <c r="C506" i="2"/>
  <c r="B506" i="2"/>
  <c r="A506" i="2"/>
  <c r="N505" i="2"/>
  <c r="M505" i="2"/>
  <c r="L505" i="2"/>
  <c r="D505" i="2"/>
  <c r="C505" i="2"/>
  <c r="B505" i="2"/>
  <c r="A505" i="2"/>
  <c r="D504" i="2"/>
  <c r="C504" i="2"/>
  <c r="B504" i="2"/>
  <c r="A504" i="2"/>
  <c r="D503" i="2"/>
  <c r="C503" i="2"/>
  <c r="B503" i="2"/>
  <c r="A503" i="2"/>
  <c r="D502" i="2"/>
  <c r="C502" i="2"/>
  <c r="B502" i="2"/>
  <c r="A502" i="2"/>
  <c r="D501" i="2"/>
  <c r="C501" i="2"/>
  <c r="B501" i="2"/>
  <c r="A501" i="2"/>
  <c r="M500" i="2"/>
  <c r="D500" i="2"/>
  <c r="C500" i="2"/>
  <c r="B500" i="2"/>
  <c r="A500" i="2"/>
  <c r="D498" i="2"/>
  <c r="C498" i="2"/>
  <c r="B498" i="2"/>
  <c r="A498" i="2"/>
  <c r="D497" i="2"/>
  <c r="C497" i="2"/>
  <c r="B497" i="2"/>
  <c r="A497" i="2"/>
  <c r="D496" i="2"/>
  <c r="C496" i="2"/>
  <c r="B496" i="2"/>
  <c r="A496" i="2"/>
  <c r="M495" i="2"/>
  <c r="D495" i="2"/>
  <c r="C495" i="2"/>
  <c r="B495" i="2"/>
  <c r="A495" i="2"/>
  <c r="M494" i="2"/>
  <c r="D494" i="2"/>
  <c r="C494" i="2"/>
  <c r="B494" i="2"/>
  <c r="A494" i="2"/>
  <c r="M493" i="2"/>
  <c r="D493" i="2"/>
  <c r="C493" i="2"/>
  <c r="B493" i="2"/>
  <c r="A493" i="2"/>
  <c r="D491" i="2"/>
  <c r="C491" i="2"/>
  <c r="B491" i="2"/>
  <c r="A491" i="2"/>
  <c r="D490" i="2"/>
  <c r="C490" i="2"/>
  <c r="B490" i="2"/>
  <c r="A490" i="2"/>
  <c r="D489" i="2"/>
  <c r="C489" i="2"/>
  <c r="B489" i="2"/>
  <c r="A489" i="2"/>
  <c r="D488" i="2"/>
  <c r="C488" i="2"/>
  <c r="B488" i="2"/>
  <c r="A488" i="2"/>
  <c r="D487" i="2"/>
  <c r="C487" i="2"/>
  <c r="B487" i="2"/>
  <c r="A487" i="2"/>
  <c r="D485" i="2"/>
  <c r="C485" i="2"/>
  <c r="B485" i="2"/>
  <c r="A485" i="2"/>
  <c r="D484" i="2"/>
  <c r="C484" i="2"/>
  <c r="B484" i="2"/>
  <c r="A484" i="2"/>
  <c r="D483" i="2"/>
  <c r="C483" i="2"/>
  <c r="B483" i="2"/>
  <c r="A483" i="2"/>
  <c r="D482" i="2"/>
  <c r="C482" i="2"/>
  <c r="B482" i="2"/>
  <c r="A482" i="2"/>
  <c r="D481" i="2"/>
  <c r="C481" i="2"/>
  <c r="B481" i="2"/>
  <c r="A481" i="2"/>
  <c r="D480" i="2"/>
  <c r="C480" i="2"/>
  <c r="B480" i="2"/>
  <c r="A480" i="2"/>
  <c r="D479" i="2"/>
  <c r="C479" i="2"/>
  <c r="B479" i="2"/>
  <c r="A479" i="2"/>
  <c r="D478" i="2"/>
  <c r="C478" i="2"/>
  <c r="B478" i="2"/>
  <c r="A478" i="2"/>
  <c r="D477" i="2"/>
  <c r="C477" i="2"/>
  <c r="B477" i="2"/>
  <c r="A477" i="2"/>
  <c r="M476" i="2"/>
  <c r="D476" i="2"/>
  <c r="C476" i="2"/>
  <c r="B476" i="2"/>
  <c r="A476" i="2"/>
  <c r="M475" i="2"/>
  <c r="D475" i="2"/>
  <c r="C475" i="2"/>
  <c r="B475" i="2"/>
  <c r="A475" i="2"/>
  <c r="N474" i="2"/>
  <c r="L474" i="2"/>
  <c r="D474" i="2"/>
  <c r="C474" i="2"/>
  <c r="B474" i="2"/>
  <c r="A474" i="2"/>
  <c r="D473" i="2"/>
  <c r="C473" i="2"/>
  <c r="B473" i="2"/>
  <c r="A473" i="2"/>
  <c r="D472" i="2"/>
  <c r="C472" i="2"/>
  <c r="B472" i="2"/>
  <c r="A472" i="2"/>
  <c r="D471" i="2"/>
  <c r="C471" i="2"/>
  <c r="B471" i="2"/>
  <c r="A471" i="2"/>
  <c r="D470" i="2"/>
  <c r="C470" i="2"/>
  <c r="B470" i="2"/>
  <c r="A470" i="2"/>
  <c r="D469" i="2"/>
  <c r="C469" i="2"/>
  <c r="B469" i="2"/>
  <c r="A469" i="2"/>
  <c r="D468" i="2"/>
  <c r="C468" i="2"/>
  <c r="B468" i="2"/>
  <c r="A468" i="2"/>
  <c r="D467" i="2"/>
  <c r="C467" i="2"/>
  <c r="B467" i="2"/>
  <c r="A467" i="2"/>
  <c r="M466" i="2"/>
  <c r="D466" i="2"/>
  <c r="C466" i="2"/>
  <c r="B466" i="2"/>
  <c r="A466" i="2"/>
  <c r="D465" i="2"/>
  <c r="C465" i="2"/>
  <c r="B465" i="2"/>
  <c r="A465" i="2"/>
  <c r="D464" i="2"/>
  <c r="C464" i="2"/>
  <c r="B464" i="2"/>
  <c r="A464" i="2"/>
  <c r="M463" i="2"/>
  <c r="D463" i="2"/>
  <c r="C463" i="2"/>
  <c r="B463" i="2"/>
  <c r="A463" i="2"/>
  <c r="D462" i="2"/>
  <c r="C462" i="2"/>
  <c r="B462" i="2"/>
  <c r="A462" i="2"/>
  <c r="D461" i="2"/>
  <c r="C461" i="2"/>
  <c r="B461" i="2"/>
  <c r="A461" i="2"/>
  <c r="D460" i="2"/>
  <c r="C460" i="2"/>
  <c r="B460" i="2"/>
  <c r="A460" i="2"/>
  <c r="D459" i="2"/>
  <c r="C459" i="2"/>
  <c r="B459" i="2"/>
  <c r="A459" i="2"/>
  <c r="D458" i="2"/>
  <c r="C458" i="2"/>
  <c r="B458" i="2"/>
  <c r="A458" i="2"/>
  <c r="D457" i="2"/>
  <c r="C457" i="2"/>
  <c r="B457" i="2"/>
  <c r="A457" i="2"/>
  <c r="D456" i="2"/>
  <c r="C456" i="2"/>
  <c r="B456" i="2"/>
  <c r="A456" i="2"/>
  <c r="D455" i="2"/>
  <c r="C455" i="2"/>
  <c r="B455" i="2"/>
  <c r="A455" i="2"/>
  <c r="M454" i="2"/>
  <c r="D454" i="2"/>
  <c r="C454" i="2"/>
  <c r="B454" i="2"/>
  <c r="A454" i="2"/>
  <c r="D453" i="2"/>
  <c r="C453" i="2"/>
  <c r="B453" i="2"/>
  <c r="A453" i="2"/>
  <c r="M452" i="2"/>
  <c r="M451" i="2" s="1"/>
  <c r="D452" i="2"/>
  <c r="C452" i="2"/>
  <c r="B452" i="2"/>
  <c r="A452" i="2"/>
  <c r="N451" i="2"/>
  <c r="L451" i="2"/>
  <c r="D451" i="2"/>
  <c r="C451" i="2"/>
  <c r="B451" i="2"/>
  <c r="A451" i="2"/>
  <c r="D450" i="2"/>
  <c r="C450" i="2"/>
  <c r="B450" i="2"/>
  <c r="A450" i="2"/>
  <c r="D449" i="2"/>
  <c r="C449" i="2"/>
  <c r="B449" i="2"/>
  <c r="A449" i="2"/>
  <c r="D448" i="2"/>
  <c r="C448" i="2"/>
  <c r="B448" i="2"/>
  <c r="A448" i="2"/>
  <c r="M447" i="2"/>
  <c r="D447" i="2"/>
  <c r="C447" i="2"/>
  <c r="B447" i="2"/>
  <c r="A447" i="2"/>
  <c r="D446" i="2"/>
  <c r="C446" i="2"/>
  <c r="B446" i="2"/>
  <c r="A446" i="2"/>
  <c r="M445" i="2"/>
  <c r="D445" i="2"/>
  <c r="C445" i="2"/>
  <c r="B445" i="2"/>
  <c r="A445" i="2"/>
  <c r="D444" i="2"/>
  <c r="C444" i="2"/>
  <c r="B444" i="2"/>
  <c r="A444" i="2"/>
  <c r="D443" i="2"/>
  <c r="C443" i="2"/>
  <c r="B443" i="2"/>
  <c r="A443" i="2"/>
  <c r="D442" i="2"/>
  <c r="C442" i="2"/>
  <c r="B442" i="2"/>
  <c r="A442" i="2"/>
  <c r="D441" i="2"/>
  <c r="C441" i="2"/>
  <c r="B441" i="2"/>
  <c r="A441" i="2"/>
  <c r="M440" i="2"/>
  <c r="D440" i="2"/>
  <c r="C440" i="2"/>
  <c r="B440" i="2"/>
  <c r="A440" i="2"/>
  <c r="M439" i="2"/>
  <c r="D439" i="2"/>
  <c r="C439" i="2"/>
  <c r="B439" i="2"/>
  <c r="A439" i="2"/>
  <c r="M438" i="2"/>
  <c r="D438" i="2"/>
  <c r="C438" i="2"/>
  <c r="B438" i="2"/>
  <c r="A438" i="2"/>
  <c r="M437" i="2"/>
  <c r="M405" i="2" s="1"/>
  <c r="D437" i="2"/>
  <c r="C437" i="2"/>
  <c r="B437" i="2"/>
  <c r="A437" i="2"/>
  <c r="N436" i="2"/>
  <c r="L436" i="2"/>
  <c r="D436" i="2"/>
  <c r="C436" i="2"/>
  <c r="B436" i="2"/>
  <c r="A436" i="2"/>
  <c r="D435" i="2"/>
  <c r="C435" i="2"/>
  <c r="B435" i="2"/>
  <c r="A435" i="2"/>
  <c r="M434" i="2"/>
  <c r="D434" i="2"/>
  <c r="C434" i="2"/>
  <c r="B434" i="2"/>
  <c r="A434" i="2"/>
  <c r="D433" i="2"/>
  <c r="C433" i="2"/>
  <c r="B433" i="2"/>
  <c r="A433" i="2"/>
  <c r="M432" i="2"/>
  <c r="D432" i="2"/>
  <c r="C432" i="2"/>
  <c r="B432" i="2"/>
  <c r="A432" i="2"/>
  <c r="M431" i="2"/>
  <c r="D431" i="2"/>
  <c r="C431" i="2"/>
  <c r="B431" i="2"/>
  <c r="A431" i="2"/>
  <c r="D430" i="2"/>
  <c r="C430" i="2"/>
  <c r="B430" i="2"/>
  <c r="A430" i="2"/>
  <c r="N429" i="2"/>
  <c r="L429" i="2"/>
  <c r="D429" i="2"/>
  <c r="C429" i="2"/>
  <c r="B429" i="2"/>
  <c r="A429" i="2"/>
  <c r="M428" i="2"/>
  <c r="M425" i="2" s="1"/>
  <c r="D428" i="2"/>
  <c r="C428" i="2"/>
  <c r="B428" i="2"/>
  <c r="A428" i="2"/>
  <c r="D427" i="2"/>
  <c r="C427" i="2"/>
  <c r="B427" i="2"/>
  <c r="A427" i="2"/>
  <c r="D426" i="2"/>
  <c r="C426" i="2"/>
  <c r="B426" i="2"/>
  <c r="A426" i="2"/>
  <c r="N425" i="2"/>
  <c r="L425" i="2"/>
  <c r="D425" i="2"/>
  <c r="C425" i="2"/>
  <c r="B425" i="2"/>
  <c r="A425" i="2"/>
  <c r="D424" i="2"/>
  <c r="C424" i="2"/>
  <c r="B424" i="2"/>
  <c r="A424" i="2"/>
  <c r="D423" i="2"/>
  <c r="C423" i="2"/>
  <c r="B423" i="2"/>
  <c r="A423" i="2"/>
  <c r="D422" i="2"/>
  <c r="C422" i="2"/>
  <c r="B422" i="2"/>
  <c r="A422" i="2"/>
  <c r="D421" i="2"/>
  <c r="C421" i="2"/>
  <c r="B421" i="2"/>
  <c r="A421" i="2"/>
  <c r="D420" i="2"/>
  <c r="C420" i="2"/>
  <c r="B420" i="2"/>
  <c r="A420" i="2"/>
  <c r="D419" i="2"/>
  <c r="C419" i="2"/>
  <c r="B419" i="2"/>
  <c r="A419" i="2"/>
  <c r="D418" i="2"/>
  <c r="C418" i="2"/>
  <c r="B418" i="2"/>
  <c r="A418" i="2"/>
  <c r="M417" i="2"/>
  <c r="D417" i="2"/>
  <c r="C417" i="2"/>
  <c r="B417" i="2"/>
  <c r="A417" i="2"/>
  <c r="M416" i="2"/>
  <c r="D416" i="2"/>
  <c r="C416" i="2"/>
  <c r="B416" i="2"/>
  <c r="A416" i="2"/>
  <c r="D415" i="2"/>
  <c r="C415" i="2"/>
  <c r="B415" i="2"/>
  <c r="A415" i="2"/>
  <c r="N414" i="2"/>
  <c r="N413" i="2" s="1"/>
  <c r="L414" i="2"/>
  <c r="D414" i="2"/>
  <c r="C414" i="2"/>
  <c r="B414" i="2"/>
  <c r="A414" i="2"/>
  <c r="D413" i="2"/>
  <c r="C413" i="2"/>
  <c r="B413" i="2"/>
  <c r="A413" i="2"/>
  <c r="D412" i="2"/>
  <c r="C412" i="2"/>
  <c r="B412" i="2"/>
  <c r="A412" i="2"/>
  <c r="N411" i="2"/>
  <c r="M411" i="2"/>
  <c r="L411" i="2"/>
  <c r="N410" i="2"/>
  <c r="L410" i="2"/>
  <c r="N409" i="2"/>
  <c r="L409" i="2"/>
  <c r="N408" i="2"/>
  <c r="L408" i="2"/>
  <c r="N407" i="2"/>
  <c r="L407" i="2"/>
  <c r="N406" i="2"/>
  <c r="M406" i="2"/>
  <c r="L406" i="2"/>
  <c r="N405" i="2"/>
  <c r="L405" i="2"/>
  <c r="D404" i="2"/>
  <c r="C404" i="2"/>
  <c r="B404" i="2"/>
  <c r="A404" i="2"/>
  <c r="D403" i="2"/>
  <c r="C403" i="2"/>
  <c r="B403" i="2"/>
  <c r="A403" i="2"/>
  <c r="D402" i="2"/>
  <c r="C402" i="2"/>
  <c r="B402" i="2"/>
  <c r="A402" i="2"/>
  <c r="D401" i="2"/>
  <c r="C401" i="2"/>
  <c r="B401" i="2"/>
  <c r="A401" i="2"/>
  <c r="D400" i="2"/>
  <c r="C400" i="2"/>
  <c r="B400" i="2"/>
  <c r="A400" i="2"/>
  <c r="D399" i="2"/>
  <c r="C399" i="2"/>
  <c r="B399" i="2"/>
  <c r="A399" i="2"/>
  <c r="D398" i="2"/>
  <c r="C398" i="2"/>
  <c r="B398" i="2"/>
  <c r="A398" i="2"/>
  <c r="D397" i="2"/>
  <c r="C397" i="2"/>
  <c r="B397" i="2"/>
  <c r="A397" i="2"/>
  <c r="D396" i="2"/>
  <c r="C396" i="2"/>
  <c r="B396" i="2"/>
  <c r="A396" i="2"/>
  <c r="N395" i="2"/>
  <c r="M395" i="2"/>
  <c r="L395" i="2"/>
  <c r="D395" i="2"/>
  <c r="C395" i="2"/>
  <c r="B395" i="2"/>
  <c r="A395" i="2"/>
  <c r="D393" i="2"/>
  <c r="C393" i="2"/>
  <c r="B393" i="2"/>
  <c r="A393" i="2"/>
  <c r="D392" i="2"/>
  <c r="C392" i="2"/>
  <c r="B392" i="2"/>
  <c r="A392" i="2"/>
  <c r="N391" i="2"/>
  <c r="M391" i="2"/>
  <c r="L391" i="2"/>
  <c r="D391" i="2"/>
  <c r="C391" i="2"/>
  <c r="B391" i="2"/>
  <c r="A391" i="2"/>
  <c r="D390" i="2"/>
  <c r="C390" i="2"/>
  <c r="D389" i="2"/>
  <c r="C389" i="2"/>
  <c r="D388" i="2"/>
  <c r="C388" i="2"/>
  <c r="B388" i="2"/>
  <c r="A388" i="2"/>
  <c r="D387" i="2"/>
  <c r="C387" i="2"/>
  <c r="B387" i="2"/>
  <c r="A387" i="2"/>
  <c r="D386" i="2"/>
  <c r="C386" i="2"/>
  <c r="B386" i="2"/>
  <c r="A386" i="2"/>
  <c r="D385" i="2"/>
  <c r="C385" i="2"/>
  <c r="B385" i="2"/>
  <c r="A385" i="2"/>
  <c r="D384" i="2"/>
  <c r="C384" i="2"/>
  <c r="B384" i="2"/>
  <c r="A384" i="2"/>
  <c r="D383" i="2"/>
  <c r="C383" i="2"/>
  <c r="D382" i="2"/>
  <c r="C382" i="2"/>
  <c r="D381" i="2"/>
  <c r="C381" i="2"/>
  <c r="B381" i="2"/>
  <c r="A381" i="2"/>
  <c r="D380" i="2"/>
  <c r="C380" i="2"/>
  <c r="D379" i="2"/>
  <c r="C379" i="2"/>
  <c r="B379" i="2"/>
  <c r="A379" i="2"/>
  <c r="D378" i="2"/>
  <c r="C378" i="2"/>
  <c r="D377" i="2"/>
  <c r="C377" i="2"/>
  <c r="B377" i="2"/>
  <c r="A377" i="2"/>
  <c r="D376" i="2"/>
  <c r="C376" i="2"/>
  <c r="B376" i="2"/>
  <c r="A376" i="2"/>
  <c r="D375" i="2"/>
  <c r="C375" i="2"/>
  <c r="D374" i="2"/>
  <c r="C374" i="2"/>
  <c r="D373" i="2"/>
  <c r="C373" i="2"/>
  <c r="B373" i="2"/>
  <c r="A373" i="2"/>
  <c r="D372" i="2"/>
  <c r="C372" i="2"/>
  <c r="D371" i="2"/>
  <c r="C371" i="2"/>
  <c r="B371" i="2"/>
  <c r="A371" i="2"/>
  <c r="D370" i="2"/>
  <c r="C370" i="2"/>
  <c r="D369" i="2"/>
  <c r="C369" i="2"/>
  <c r="D368" i="2"/>
  <c r="C368" i="2"/>
  <c r="B368" i="2"/>
  <c r="A368" i="2"/>
  <c r="D367" i="2"/>
  <c r="C367" i="2"/>
  <c r="D366" i="2"/>
  <c r="C366" i="2"/>
  <c r="B366" i="2"/>
  <c r="A366" i="2"/>
  <c r="D365" i="2"/>
  <c r="C365" i="2"/>
  <c r="B365" i="2"/>
  <c r="A365" i="2"/>
  <c r="D364" i="2"/>
  <c r="C364" i="2"/>
  <c r="B364" i="2"/>
  <c r="A364" i="2"/>
  <c r="D363" i="2"/>
  <c r="C363" i="2"/>
  <c r="B363" i="2"/>
  <c r="A363" i="2"/>
  <c r="D362" i="2"/>
  <c r="C362" i="2"/>
  <c r="D361" i="2"/>
  <c r="C361" i="2"/>
  <c r="B361" i="2"/>
  <c r="A361" i="2"/>
  <c r="D360" i="2"/>
  <c r="C360" i="2"/>
  <c r="B360" i="2"/>
  <c r="A360" i="2"/>
  <c r="D359" i="2"/>
  <c r="C359" i="2"/>
  <c r="B359" i="2"/>
  <c r="A359" i="2"/>
  <c r="D358" i="2"/>
  <c r="C358" i="2"/>
  <c r="B358" i="2"/>
  <c r="A358" i="2"/>
  <c r="D357" i="2"/>
  <c r="C357" i="2"/>
  <c r="B357" i="2"/>
  <c r="A357" i="2"/>
  <c r="D356" i="2"/>
  <c r="C356" i="2"/>
  <c r="B356" i="2"/>
  <c r="A356" i="2"/>
  <c r="D355" i="2"/>
  <c r="C355" i="2"/>
  <c r="B355" i="2"/>
  <c r="A355" i="2"/>
  <c r="D354" i="2"/>
  <c r="C354" i="2"/>
  <c r="B354" i="2"/>
  <c r="A354" i="2"/>
  <c r="D353" i="2"/>
  <c r="C353" i="2"/>
  <c r="B353" i="2"/>
  <c r="A353" i="2"/>
  <c r="N352" i="2"/>
  <c r="M352" i="2"/>
  <c r="L352" i="2"/>
  <c r="D352" i="2"/>
  <c r="C352" i="2"/>
  <c r="B352" i="2"/>
  <c r="A352" i="2"/>
  <c r="D351" i="2"/>
  <c r="C351" i="2"/>
  <c r="B351" i="2"/>
  <c r="A351" i="2"/>
  <c r="N349" i="2"/>
  <c r="M349" i="2"/>
  <c r="L349" i="2"/>
  <c r="L348" i="2" s="1"/>
  <c r="D349" i="2"/>
  <c r="C349" i="2"/>
  <c r="B349" i="2"/>
  <c r="A349" i="2"/>
  <c r="D348" i="2"/>
  <c r="C348" i="2"/>
  <c r="B348" i="2"/>
  <c r="A348" i="2"/>
  <c r="D347" i="2"/>
  <c r="C347" i="2"/>
  <c r="B347" i="2"/>
  <c r="A347" i="2"/>
  <c r="N345" i="2"/>
  <c r="N344" i="2" s="1"/>
  <c r="M345" i="2"/>
  <c r="M344" i="2" s="1"/>
  <c r="L345" i="2"/>
  <c r="L344" i="2" s="1"/>
  <c r="D345" i="2"/>
  <c r="C345" i="2"/>
  <c r="B345" i="2"/>
  <c r="A345" i="2"/>
  <c r="D344" i="2"/>
  <c r="C344" i="2"/>
  <c r="B344" i="2"/>
  <c r="A344" i="2"/>
  <c r="D343" i="2"/>
  <c r="C343" i="2"/>
  <c r="B343" i="2"/>
  <c r="A343" i="2"/>
  <c r="D342" i="2"/>
  <c r="C342" i="2"/>
  <c r="D341" i="2"/>
  <c r="C341" i="2"/>
  <c r="B341" i="2"/>
  <c r="A341" i="2"/>
  <c r="N340" i="2"/>
  <c r="N339" i="2" s="1"/>
  <c r="M340" i="2"/>
  <c r="M339" i="2" s="1"/>
  <c r="L340" i="2"/>
  <c r="L339" i="2" s="1"/>
  <c r="D340" i="2"/>
  <c r="C340" i="2"/>
  <c r="B340" i="2"/>
  <c r="A340" i="2"/>
  <c r="D339" i="2"/>
  <c r="C339" i="2"/>
  <c r="B339" i="2"/>
  <c r="A339" i="2"/>
  <c r="D338" i="2"/>
  <c r="C338" i="2"/>
  <c r="B338" i="2"/>
  <c r="A338" i="2"/>
  <c r="D337" i="2"/>
  <c r="C337" i="2"/>
  <c r="D336" i="2"/>
  <c r="C336" i="2"/>
  <c r="B336" i="2"/>
  <c r="A336" i="2"/>
  <c r="D335" i="2"/>
  <c r="C335" i="2"/>
  <c r="B335" i="2"/>
  <c r="A335" i="2"/>
  <c r="D334" i="2"/>
  <c r="C334" i="2"/>
  <c r="B334" i="2"/>
  <c r="A334" i="2"/>
  <c r="N333" i="2"/>
  <c r="N332" i="2" s="1"/>
  <c r="M333" i="2"/>
  <c r="M332" i="2" s="1"/>
  <c r="L333" i="2"/>
  <c r="L332" i="2" s="1"/>
  <c r="D333" i="2"/>
  <c r="C333" i="2"/>
  <c r="B333" i="2"/>
  <c r="A333" i="2"/>
  <c r="D332" i="2"/>
  <c r="C332" i="2"/>
  <c r="B332" i="2"/>
  <c r="A332" i="2"/>
  <c r="N330" i="2"/>
  <c r="N329" i="2" s="1"/>
  <c r="M330" i="2"/>
  <c r="M329" i="2" s="1"/>
  <c r="L330" i="2"/>
  <c r="L329" i="2" s="1"/>
  <c r="D328" i="2"/>
  <c r="C328" i="2"/>
  <c r="D327" i="2"/>
  <c r="C327" i="2"/>
  <c r="B327" i="2"/>
  <c r="A327" i="2"/>
  <c r="D326" i="2"/>
  <c r="C326" i="2"/>
  <c r="B326" i="2"/>
  <c r="A326" i="2"/>
  <c r="D325" i="2"/>
  <c r="C325" i="2"/>
  <c r="B325" i="2"/>
  <c r="A325" i="2"/>
  <c r="D324" i="2"/>
  <c r="C324" i="2"/>
  <c r="B324" i="2"/>
  <c r="A324" i="2"/>
  <c r="D323" i="2"/>
  <c r="C323" i="2"/>
  <c r="B323" i="2"/>
  <c r="A323" i="2"/>
  <c r="D322" i="2"/>
  <c r="C322" i="2"/>
  <c r="B322" i="2"/>
  <c r="A322" i="2"/>
  <c r="D321" i="2"/>
  <c r="C321" i="2"/>
  <c r="B321" i="2"/>
  <c r="A321" i="2"/>
  <c r="N320" i="2"/>
  <c r="N319" i="2" s="1"/>
  <c r="M320" i="2"/>
  <c r="M319" i="2" s="1"/>
  <c r="L320" i="2"/>
  <c r="D320" i="2"/>
  <c r="C320" i="2"/>
  <c r="B320" i="2"/>
  <c r="A320" i="2"/>
  <c r="L319" i="2"/>
  <c r="D319" i="2"/>
  <c r="C319" i="2"/>
  <c r="B319" i="2"/>
  <c r="A319" i="2"/>
  <c r="D318" i="2"/>
  <c r="C318" i="2"/>
  <c r="B318" i="2"/>
  <c r="A318" i="2"/>
  <c r="D317" i="2"/>
  <c r="C317" i="2"/>
  <c r="D316" i="2"/>
  <c r="C316" i="2"/>
  <c r="B316" i="2"/>
  <c r="A316" i="2"/>
  <c r="D315" i="2"/>
  <c r="C315" i="2"/>
  <c r="B315" i="2"/>
  <c r="A315" i="2"/>
  <c r="D314" i="2"/>
  <c r="C314" i="2"/>
  <c r="B314" i="2"/>
  <c r="A314" i="2"/>
  <c r="D313" i="2"/>
  <c r="C313" i="2"/>
  <c r="B313" i="2"/>
  <c r="A313" i="2"/>
  <c r="D312" i="2"/>
  <c r="C312" i="2"/>
  <c r="B312" i="2"/>
  <c r="A312" i="2"/>
  <c r="D311" i="2"/>
  <c r="C311" i="2"/>
  <c r="B311" i="2"/>
  <c r="A311" i="2"/>
  <c r="D310" i="2"/>
  <c r="C310" i="2"/>
  <c r="B310" i="2"/>
  <c r="A310" i="2"/>
  <c r="D309" i="2"/>
  <c r="C309" i="2"/>
  <c r="B309" i="2"/>
  <c r="A309" i="2"/>
  <c r="D308" i="2"/>
  <c r="C308" i="2"/>
  <c r="B308" i="2"/>
  <c r="A308" i="2"/>
  <c r="D307" i="2"/>
  <c r="C307" i="2"/>
  <c r="B307" i="2"/>
  <c r="A307" i="2"/>
  <c r="D306" i="2"/>
  <c r="C306" i="2"/>
  <c r="B306" i="2"/>
  <c r="A306" i="2"/>
  <c r="D305" i="2"/>
  <c r="C305" i="2"/>
  <c r="B305" i="2"/>
  <c r="A305" i="2"/>
  <c r="D304" i="2"/>
  <c r="C304" i="2"/>
  <c r="B304" i="2"/>
  <c r="A304" i="2"/>
  <c r="D303" i="2"/>
  <c r="C303" i="2"/>
  <c r="B303" i="2"/>
  <c r="A303" i="2"/>
  <c r="D302" i="2"/>
  <c r="C302" i="2"/>
  <c r="B302" i="2"/>
  <c r="A302" i="2"/>
  <c r="D301" i="2"/>
  <c r="C301" i="2"/>
  <c r="B301" i="2"/>
  <c r="A301" i="2"/>
  <c r="D300" i="2"/>
  <c r="C300" i="2"/>
  <c r="B300" i="2"/>
  <c r="A300" i="2"/>
  <c r="N299" i="2"/>
  <c r="M299" i="2"/>
  <c r="L299" i="2"/>
  <c r="D299" i="2"/>
  <c r="C299" i="2"/>
  <c r="B299" i="2"/>
  <c r="A299" i="2"/>
  <c r="D298" i="2"/>
  <c r="C298" i="2"/>
  <c r="B298" i="2"/>
  <c r="A298" i="2"/>
  <c r="D297" i="2"/>
  <c r="C297" i="2"/>
  <c r="B297" i="2"/>
  <c r="A297" i="2"/>
  <c r="D296" i="2"/>
  <c r="C296" i="2"/>
  <c r="B296" i="2"/>
  <c r="A296" i="2"/>
  <c r="D295" i="2"/>
  <c r="C295" i="2"/>
  <c r="B295" i="2"/>
  <c r="A295" i="2"/>
  <c r="N294" i="2"/>
  <c r="M294" i="2"/>
  <c r="L294" i="2"/>
  <c r="D294" i="2"/>
  <c r="C294" i="2"/>
  <c r="B294" i="2"/>
  <c r="A294" i="2"/>
  <c r="D293" i="2"/>
  <c r="C293" i="2"/>
  <c r="B293" i="2"/>
  <c r="A293" i="2"/>
  <c r="D292" i="2"/>
  <c r="C292" i="2"/>
  <c r="B292" i="2"/>
  <c r="A292" i="2"/>
  <c r="D291" i="2"/>
  <c r="C291" i="2"/>
  <c r="B291" i="2"/>
  <c r="A291" i="2"/>
  <c r="D290" i="2"/>
  <c r="C290" i="2"/>
  <c r="B290" i="2"/>
  <c r="A290" i="2"/>
  <c r="D289" i="2"/>
  <c r="C289" i="2"/>
  <c r="B289" i="2"/>
  <c r="A289" i="2"/>
  <c r="D288" i="2"/>
  <c r="C288" i="2"/>
  <c r="B288" i="2"/>
  <c r="A288" i="2"/>
  <c r="D287" i="2"/>
  <c r="C287" i="2"/>
  <c r="B287" i="2"/>
  <c r="A287" i="2"/>
  <c r="D286" i="2"/>
  <c r="C286" i="2"/>
  <c r="B286" i="2"/>
  <c r="A286" i="2"/>
  <c r="D285" i="2"/>
  <c r="C285" i="2"/>
  <c r="B285" i="2"/>
  <c r="A285" i="2"/>
  <c r="D284" i="2"/>
  <c r="C284" i="2"/>
  <c r="B284" i="2"/>
  <c r="A284" i="2"/>
  <c r="D283" i="2"/>
  <c r="C283" i="2"/>
  <c r="B283" i="2"/>
  <c r="A283" i="2"/>
  <c r="D282" i="2"/>
  <c r="C282" i="2"/>
  <c r="B282" i="2"/>
  <c r="A282" i="2"/>
  <c r="D281" i="2"/>
  <c r="C281" i="2"/>
  <c r="D280" i="2"/>
  <c r="C280" i="2"/>
  <c r="B280" i="2"/>
  <c r="A280" i="2"/>
  <c r="D279" i="2"/>
  <c r="C279" i="2"/>
  <c r="B279" i="2"/>
  <c r="A279" i="2"/>
  <c r="D278" i="2"/>
  <c r="C278" i="2"/>
  <c r="B278" i="2"/>
  <c r="A278" i="2"/>
  <c r="D277" i="2"/>
  <c r="C277" i="2"/>
  <c r="B277" i="2"/>
  <c r="A277" i="2"/>
  <c r="D276" i="2"/>
  <c r="C276" i="2"/>
  <c r="B276" i="2"/>
  <c r="A276" i="2"/>
  <c r="D275" i="2"/>
  <c r="C275" i="2"/>
  <c r="B275" i="2"/>
  <c r="A275" i="2"/>
  <c r="D274" i="2"/>
  <c r="C274" i="2"/>
  <c r="B274" i="2"/>
  <c r="A274" i="2"/>
  <c r="D273" i="2"/>
  <c r="C273" i="2"/>
  <c r="B273" i="2"/>
  <c r="A273" i="2"/>
  <c r="D272" i="2"/>
  <c r="C272" i="2"/>
  <c r="B272" i="2"/>
  <c r="A272" i="2"/>
  <c r="D271" i="2"/>
  <c r="C271" i="2"/>
  <c r="B271" i="2"/>
  <c r="A271" i="2"/>
  <c r="D270" i="2"/>
  <c r="C270" i="2"/>
  <c r="B270" i="2"/>
  <c r="A270" i="2"/>
  <c r="D269" i="2"/>
  <c r="C269" i="2"/>
  <c r="B269" i="2"/>
  <c r="A269" i="2"/>
  <c r="D268" i="2"/>
  <c r="C268" i="2"/>
  <c r="B268" i="2"/>
  <c r="A268" i="2"/>
  <c r="D267" i="2"/>
  <c r="C267" i="2"/>
  <c r="B267" i="2"/>
  <c r="A267" i="2"/>
  <c r="D266" i="2"/>
  <c r="C266" i="2"/>
  <c r="B266" i="2"/>
  <c r="A266" i="2"/>
  <c r="D265" i="2"/>
  <c r="C265" i="2"/>
  <c r="B265" i="2"/>
  <c r="A265" i="2"/>
  <c r="D264" i="2"/>
  <c r="C264" i="2"/>
  <c r="B264" i="2"/>
  <c r="A264" i="2"/>
  <c r="D263" i="2"/>
  <c r="C263" i="2"/>
  <c r="B263" i="2"/>
  <c r="A263" i="2"/>
  <c r="N262" i="2"/>
  <c r="M262" i="2"/>
  <c r="L262" i="2"/>
  <c r="D262" i="2"/>
  <c r="C262" i="2"/>
  <c r="B262" i="2"/>
  <c r="A262" i="2"/>
  <c r="D261" i="2"/>
  <c r="C261" i="2"/>
  <c r="B261" i="2"/>
  <c r="A261" i="2"/>
  <c r="D260" i="2"/>
  <c r="C260" i="2"/>
  <c r="D259" i="2"/>
  <c r="C259" i="2"/>
  <c r="B259" i="2"/>
  <c r="A259" i="2"/>
  <c r="D258" i="2"/>
  <c r="C258" i="2"/>
  <c r="B258" i="2"/>
  <c r="A258" i="2"/>
  <c r="D257" i="2"/>
  <c r="C257" i="2"/>
  <c r="B257" i="2"/>
  <c r="A257" i="2"/>
  <c r="D256" i="2"/>
  <c r="C256" i="2"/>
  <c r="B256" i="2"/>
  <c r="A256" i="2"/>
  <c r="D255" i="2"/>
  <c r="C255" i="2"/>
  <c r="B255" i="2"/>
  <c r="A255" i="2"/>
  <c r="D254" i="2"/>
  <c r="C254" i="2"/>
  <c r="D253" i="2"/>
  <c r="C253" i="2"/>
  <c r="B253" i="2"/>
  <c r="A253" i="2"/>
  <c r="D252" i="2"/>
  <c r="C252" i="2"/>
  <c r="B252" i="2"/>
  <c r="A252" i="2"/>
  <c r="D251" i="2"/>
  <c r="C251" i="2"/>
  <c r="D250" i="2"/>
  <c r="C250" i="2"/>
  <c r="B250" i="2"/>
  <c r="A250" i="2"/>
  <c r="D249" i="2"/>
  <c r="C249" i="2"/>
  <c r="B249" i="2"/>
  <c r="A249" i="2"/>
  <c r="D248" i="2"/>
  <c r="C248" i="2"/>
  <c r="B248" i="2"/>
  <c r="A248" i="2"/>
  <c r="D247" i="2"/>
  <c r="C247" i="2"/>
  <c r="B247" i="2"/>
  <c r="A247" i="2"/>
  <c r="D246" i="2"/>
  <c r="C246" i="2"/>
  <c r="B246" i="2"/>
  <c r="A246" i="2"/>
  <c r="D245" i="2"/>
  <c r="C245" i="2"/>
  <c r="B245" i="2"/>
  <c r="A245" i="2"/>
  <c r="D244" i="2"/>
  <c r="C244" i="2"/>
  <c r="B244" i="2"/>
  <c r="A244" i="2"/>
  <c r="D243" i="2"/>
  <c r="C243" i="2"/>
  <c r="B243" i="2"/>
  <c r="A243" i="2"/>
  <c r="D242" i="2"/>
  <c r="C242" i="2"/>
  <c r="B242" i="2"/>
  <c r="A242" i="2"/>
  <c r="D241" i="2"/>
  <c r="C241" i="2"/>
  <c r="B241" i="2"/>
  <c r="A241" i="2"/>
  <c r="D240" i="2"/>
  <c r="C240" i="2"/>
  <c r="B240" i="2"/>
  <c r="A240" i="2"/>
  <c r="D239" i="2"/>
  <c r="C239" i="2"/>
  <c r="B239" i="2"/>
  <c r="A239" i="2"/>
  <c r="D238" i="2"/>
  <c r="C238" i="2"/>
  <c r="B238" i="2"/>
  <c r="A238" i="2"/>
  <c r="D237" i="2"/>
  <c r="C237" i="2"/>
  <c r="B237" i="2"/>
  <c r="A237" i="2"/>
  <c r="N236" i="2"/>
  <c r="M236" i="2"/>
  <c r="L236" i="2"/>
  <c r="D236" i="2"/>
  <c r="C236" i="2"/>
  <c r="B236" i="2"/>
  <c r="A236" i="2"/>
  <c r="D235" i="2"/>
  <c r="C235" i="2"/>
  <c r="D234" i="2"/>
  <c r="C234" i="2"/>
  <c r="B234" i="2"/>
  <c r="A234" i="2"/>
  <c r="D233" i="2"/>
  <c r="C233" i="2"/>
  <c r="B233" i="2"/>
  <c r="A233" i="2"/>
  <c r="D232" i="2"/>
  <c r="C232" i="2"/>
  <c r="B232" i="2"/>
  <c r="A232" i="2"/>
  <c r="D231" i="2"/>
  <c r="C231" i="2"/>
  <c r="B231" i="2"/>
  <c r="A231" i="2"/>
  <c r="D230" i="2"/>
  <c r="C230" i="2"/>
  <c r="B230" i="2"/>
  <c r="A230" i="2"/>
  <c r="D229" i="2"/>
  <c r="C229" i="2"/>
  <c r="B229" i="2"/>
  <c r="A229" i="2"/>
  <c r="D228" i="2"/>
  <c r="C228" i="2"/>
  <c r="B228" i="2"/>
  <c r="A228" i="2"/>
  <c r="D227" i="2"/>
  <c r="C227" i="2"/>
  <c r="B227" i="2"/>
  <c r="A227" i="2"/>
  <c r="D226" i="2"/>
  <c r="C226" i="2"/>
  <c r="B226" i="2"/>
  <c r="A226" i="2"/>
  <c r="D225" i="2"/>
  <c r="C225" i="2"/>
  <c r="B225" i="2"/>
  <c r="A225" i="2"/>
  <c r="D224" i="2"/>
  <c r="C224" i="2"/>
  <c r="B224" i="2"/>
  <c r="A224" i="2"/>
  <c r="D223" i="2"/>
  <c r="C223" i="2"/>
  <c r="B223" i="2"/>
  <c r="A223" i="2"/>
  <c r="D222" i="2"/>
  <c r="C222" i="2"/>
  <c r="B222" i="2"/>
  <c r="A222" i="2"/>
  <c r="D221" i="2"/>
  <c r="C221" i="2"/>
  <c r="B221" i="2"/>
  <c r="A221" i="2"/>
  <c r="N220" i="2"/>
  <c r="M220" i="2"/>
  <c r="L220" i="2"/>
  <c r="D220" i="2"/>
  <c r="C220" i="2"/>
  <c r="B220" i="2"/>
  <c r="A220" i="2"/>
  <c r="D219" i="2"/>
  <c r="C219" i="2"/>
  <c r="B219" i="2"/>
  <c r="A219" i="2"/>
  <c r="D218" i="2"/>
  <c r="C218" i="2"/>
  <c r="B218" i="2"/>
  <c r="A218" i="2"/>
  <c r="D217" i="2"/>
  <c r="C217" i="2"/>
  <c r="D216" i="2"/>
  <c r="C216" i="2"/>
  <c r="B216" i="2"/>
  <c r="A216" i="2"/>
  <c r="D215" i="2"/>
  <c r="C215" i="2"/>
  <c r="B215" i="2"/>
  <c r="A215" i="2"/>
  <c r="D214" i="2"/>
  <c r="C214" i="2"/>
  <c r="B214" i="2"/>
  <c r="A214" i="2"/>
  <c r="N213" i="2"/>
  <c r="M213" i="2"/>
  <c r="L213" i="2"/>
  <c r="D213" i="2"/>
  <c r="C213" i="2"/>
  <c r="B213" i="2"/>
  <c r="A213" i="2"/>
  <c r="D212" i="2"/>
  <c r="C212" i="2"/>
  <c r="B212" i="2"/>
  <c r="A212" i="2"/>
  <c r="D211" i="2"/>
  <c r="C211" i="2"/>
  <c r="D210" i="2"/>
  <c r="C210" i="2"/>
  <c r="B210" i="2"/>
  <c r="A210" i="2"/>
  <c r="N209" i="2"/>
  <c r="M209" i="2"/>
  <c r="L209" i="2"/>
  <c r="D209" i="2"/>
  <c r="C209" i="2"/>
  <c r="B209" i="2"/>
  <c r="A209" i="2"/>
  <c r="D208" i="2"/>
  <c r="C208" i="2"/>
  <c r="B208" i="2"/>
  <c r="A208" i="2"/>
  <c r="D207" i="2"/>
  <c r="C207" i="2"/>
  <c r="D206" i="2"/>
  <c r="C206" i="2"/>
  <c r="B206" i="2"/>
  <c r="A206" i="2"/>
  <c r="D205" i="2"/>
  <c r="C205" i="2"/>
  <c r="D204" i="2"/>
  <c r="C204" i="2"/>
  <c r="B204" i="2"/>
  <c r="A204" i="2"/>
  <c r="D203" i="2"/>
  <c r="C203" i="2"/>
  <c r="B203" i="2"/>
  <c r="A203" i="2"/>
  <c r="D202" i="2"/>
  <c r="C202" i="2"/>
  <c r="B202" i="2"/>
  <c r="A202" i="2"/>
  <c r="N201" i="2"/>
  <c r="M201" i="2"/>
  <c r="L201" i="2"/>
  <c r="D201" i="2"/>
  <c r="C201" i="2"/>
  <c r="B201" i="2"/>
  <c r="A201" i="2"/>
  <c r="D200" i="2"/>
  <c r="C200" i="2"/>
  <c r="B200" i="2"/>
  <c r="A200" i="2"/>
  <c r="D199" i="2"/>
  <c r="C199" i="2"/>
  <c r="B199" i="2"/>
  <c r="A199" i="2"/>
  <c r="N198" i="2"/>
  <c r="M198" i="2"/>
  <c r="L198" i="2"/>
  <c r="N197" i="2"/>
  <c r="M197" i="2"/>
  <c r="L197" i="2"/>
  <c r="N196" i="2"/>
  <c r="M196" i="2"/>
  <c r="L196" i="2"/>
  <c r="N195" i="2"/>
  <c r="M195" i="2"/>
  <c r="L195" i="2"/>
  <c r="N194" i="2"/>
  <c r="M194" i="2"/>
  <c r="L194" i="2"/>
  <c r="N193" i="2"/>
  <c r="M193" i="2"/>
  <c r="L193" i="2"/>
  <c r="N192" i="2"/>
  <c r="M192" i="2"/>
  <c r="L192" i="2"/>
  <c r="D191" i="2"/>
  <c r="C191" i="2"/>
  <c r="B191" i="2"/>
  <c r="A191" i="2"/>
  <c r="D190" i="2"/>
  <c r="C190" i="2"/>
  <c r="B190" i="2"/>
  <c r="A190" i="2"/>
  <c r="D189" i="2"/>
  <c r="C189" i="2"/>
  <c r="B189" i="2"/>
  <c r="A189" i="2"/>
  <c r="D188" i="2"/>
  <c r="C188" i="2"/>
  <c r="B188" i="2"/>
  <c r="A188" i="2"/>
  <c r="D187" i="2"/>
  <c r="C187" i="2"/>
  <c r="B187" i="2"/>
  <c r="A187" i="2"/>
  <c r="D186" i="2"/>
  <c r="C186" i="2"/>
  <c r="B186" i="2"/>
  <c r="A186" i="2"/>
  <c r="D185" i="2"/>
  <c r="C185" i="2"/>
  <c r="B185" i="2"/>
  <c r="A185" i="2"/>
  <c r="A184" i="2"/>
  <c r="N183" i="2"/>
  <c r="M183" i="2"/>
  <c r="L183" i="2"/>
  <c r="D183" i="2"/>
  <c r="C183" i="2"/>
  <c r="B183" i="2"/>
  <c r="A183" i="2"/>
  <c r="A182" i="2"/>
  <c r="D181" i="2"/>
  <c r="C181" i="2"/>
  <c r="B181" i="2"/>
  <c r="A181" i="2"/>
  <c r="D180" i="2"/>
  <c r="C180" i="2"/>
  <c r="B180" i="2"/>
  <c r="A180" i="2"/>
  <c r="D179" i="2"/>
  <c r="C179" i="2"/>
  <c r="B179" i="2"/>
  <c r="A179" i="2"/>
  <c r="D178" i="2"/>
  <c r="C178" i="2"/>
  <c r="B178" i="2"/>
  <c r="A178" i="2"/>
  <c r="N177" i="2"/>
  <c r="N176" i="2" s="1"/>
  <c r="N175" i="2" s="1"/>
  <c r="N174" i="2" s="1"/>
  <c r="M177" i="2"/>
  <c r="M176" i="2" s="1"/>
  <c r="M175" i="2" s="1"/>
  <c r="M174" i="2" s="1"/>
  <c r="L177" i="2"/>
  <c r="L176" i="2" s="1"/>
  <c r="L175" i="2" s="1"/>
  <c r="L174" i="2" s="1"/>
  <c r="D177" i="2"/>
  <c r="C177" i="2"/>
  <c r="B177" i="2"/>
  <c r="A177" i="2"/>
  <c r="D176" i="2"/>
  <c r="C176" i="2"/>
  <c r="B176" i="2"/>
  <c r="A176" i="2"/>
  <c r="D175" i="2"/>
  <c r="C175" i="2"/>
  <c r="B175" i="2"/>
  <c r="A175" i="2"/>
  <c r="D174" i="2"/>
  <c r="C174" i="2"/>
  <c r="B174" i="2"/>
  <c r="A174" i="2"/>
  <c r="D173" i="2"/>
  <c r="C173" i="2"/>
  <c r="B173" i="2"/>
  <c r="A173" i="2"/>
  <c r="D172" i="2"/>
  <c r="C172" i="2"/>
  <c r="B172" i="2"/>
  <c r="A172" i="2"/>
  <c r="N171" i="2"/>
  <c r="M171" i="2"/>
  <c r="L171" i="2"/>
  <c r="D171" i="2"/>
  <c r="C171" i="2"/>
  <c r="B171" i="2"/>
  <c r="A171" i="2"/>
  <c r="D170" i="2"/>
  <c r="C170" i="2"/>
  <c r="B170" i="2"/>
  <c r="A170" i="2"/>
  <c r="M169" i="2"/>
  <c r="D169" i="2"/>
  <c r="C169" i="2"/>
  <c r="B169" i="2"/>
  <c r="A169" i="2"/>
  <c r="M168" i="2"/>
  <c r="D168" i="2"/>
  <c r="C168" i="2"/>
  <c r="B168" i="2"/>
  <c r="A168" i="2"/>
  <c r="M167" i="2"/>
  <c r="D167" i="2"/>
  <c r="C167" i="2"/>
  <c r="B167" i="2"/>
  <c r="A167" i="2"/>
  <c r="M166" i="2"/>
  <c r="D166" i="2"/>
  <c r="C166" i="2"/>
  <c r="B166" i="2"/>
  <c r="A166" i="2"/>
  <c r="N165" i="2"/>
  <c r="L165" i="2"/>
  <c r="D165" i="2"/>
  <c r="C165" i="2"/>
  <c r="B165" i="2"/>
  <c r="A165" i="2"/>
  <c r="M164" i="2"/>
  <c r="M161" i="2" s="1"/>
  <c r="D164" i="2"/>
  <c r="C164" i="2"/>
  <c r="B164" i="2"/>
  <c r="A164" i="2"/>
  <c r="D163" i="2"/>
  <c r="C163" i="2"/>
  <c r="B163" i="2"/>
  <c r="A163" i="2"/>
  <c r="D162" i="2"/>
  <c r="C162" i="2"/>
  <c r="B162" i="2"/>
  <c r="A162" i="2"/>
  <c r="N161" i="2"/>
  <c r="L161" i="2"/>
  <c r="D161" i="2"/>
  <c r="C161" i="2"/>
  <c r="B161" i="2"/>
  <c r="A161" i="2"/>
  <c r="M160" i="2"/>
  <c r="M159" i="2" s="1"/>
  <c r="D160" i="2"/>
  <c r="C160" i="2"/>
  <c r="B160" i="2"/>
  <c r="A160" i="2"/>
  <c r="N159" i="2"/>
  <c r="L159" i="2"/>
  <c r="D159" i="2"/>
  <c r="C159" i="2"/>
  <c r="B159" i="2"/>
  <c r="A159" i="2"/>
  <c r="D158" i="2"/>
  <c r="C158" i="2"/>
  <c r="B158" i="2"/>
  <c r="A158" i="2"/>
  <c r="D157" i="2"/>
  <c r="C157" i="2"/>
  <c r="B157" i="2"/>
  <c r="A157" i="2"/>
  <c r="D156" i="2"/>
  <c r="C156" i="2"/>
  <c r="B156" i="2"/>
  <c r="A156" i="2"/>
  <c r="D155" i="2"/>
  <c r="C155" i="2"/>
  <c r="B155" i="2"/>
  <c r="A155" i="2"/>
  <c r="M154" i="2"/>
  <c r="M153" i="2" s="1"/>
  <c r="M152" i="2" s="1"/>
  <c r="D154" i="2"/>
  <c r="C154" i="2"/>
  <c r="B154" i="2"/>
  <c r="A154" i="2"/>
  <c r="N153" i="2"/>
  <c r="N152" i="2" s="1"/>
  <c r="L153" i="2"/>
  <c r="L152" i="2" s="1"/>
  <c r="D153" i="2"/>
  <c r="C153" i="2"/>
  <c r="B153" i="2"/>
  <c r="A153" i="2"/>
  <c r="D152" i="2"/>
  <c r="C152" i="2"/>
  <c r="B152" i="2"/>
  <c r="A152" i="2"/>
  <c r="D151" i="2"/>
  <c r="C151" i="2"/>
  <c r="B151" i="2"/>
  <c r="A151" i="2"/>
  <c r="D150" i="2"/>
  <c r="C150" i="2"/>
  <c r="B150" i="2"/>
  <c r="A150" i="2"/>
  <c r="D149" i="2"/>
  <c r="C149" i="2"/>
  <c r="B149" i="2"/>
  <c r="A149" i="2"/>
  <c r="N148" i="2"/>
  <c r="N147" i="2" s="1"/>
  <c r="M148" i="2"/>
  <c r="M147" i="2" s="1"/>
  <c r="L148" i="2"/>
  <c r="L147" i="2" s="1"/>
  <c r="D148" i="2"/>
  <c r="C148" i="2"/>
  <c r="B148" i="2"/>
  <c r="A148" i="2"/>
  <c r="D147" i="2"/>
  <c r="C147" i="2"/>
  <c r="B147" i="2"/>
  <c r="A147" i="2"/>
  <c r="M146" i="2"/>
  <c r="D146" i="2"/>
  <c r="C146" i="2"/>
  <c r="B146" i="2"/>
  <c r="A146" i="2"/>
  <c r="M145" i="2"/>
  <c r="D145" i="2"/>
  <c r="C145" i="2"/>
  <c r="B145" i="2"/>
  <c r="A145" i="2"/>
  <c r="M144" i="2"/>
  <c r="D144" i="2"/>
  <c r="C144" i="2"/>
  <c r="B144" i="2"/>
  <c r="A144" i="2"/>
  <c r="M143" i="2"/>
  <c r="D143" i="2"/>
  <c r="C143" i="2"/>
  <c r="B143" i="2"/>
  <c r="A143" i="2"/>
  <c r="M142" i="2"/>
  <c r="D142" i="2"/>
  <c r="C142" i="2"/>
  <c r="B142" i="2"/>
  <c r="A142" i="2"/>
  <c r="N141" i="2"/>
  <c r="L141" i="2"/>
  <c r="D141" i="2"/>
  <c r="C141" i="2"/>
  <c r="B141" i="2"/>
  <c r="A141" i="2"/>
  <c r="D140" i="2"/>
  <c r="C140" i="2"/>
  <c r="B140" i="2"/>
  <c r="A140" i="2"/>
  <c r="N139" i="2"/>
  <c r="M139" i="2"/>
  <c r="L139" i="2"/>
  <c r="D139" i="2"/>
  <c r="C139" i="2"/>
  <c r="B139" i="2"/>
  <c r="A139" i="2"/>
  <c r="M138" i="2"/>
  <c r="D138" i="2"/>
  <c r="C138" i="2"/>
  <c r="B138" i="2"/>
  <c r="A138" i="2"/>
  <c r="M137" i="2"/>
  <c r="D137" i="2"/>
  <c r="C137" i="2"/>
  <c r="B137" i="2"/>
  <c r="A137" i="2"/>
  <c r="M136" i="2"/>
  <c r="D136" i="2"/>
  <c r="C136" i="2"/>
  <c r="B136" i="2"/>
  <c r="A136" i="2"/>
  <c r="M135" i="2"/>
  <c r="D135" i="2"/>
  <c r="C135" i="2"/>
  <c r="B135" i="2"/>
  <c r="A135" i="2"/>
  <c r="M134" i="2"/>
  <c r="D134" i="2"/>
  <c r="C134" i="2"/>
  <c r="B134" i="2"/>
  <c r="A134" i="2"/>
  <c r="M133" i="2"/>
  <c r="D133" i="2"/>
  <c r="C133" i="2"/>
  <c r="B133" i="2"/>
  <c r="A133" i="2"/>
  <c r="M132" i="2"/>
  <c r="D132" i="2"/>
  <c r="C132" i="2"/>
  <c r="B132" i="2"/>
  <c r="A132" i="2"/>
  <c r="M131" i="2"/>
  <c r="D131" i="2"/>
  <c r="C131" i="2"/>
  <c r="B131" i="2"/>
  <c r="A131" i="2"/>
  <c r="M130" i="2"/>
  <c r="D130" i="2"/>
  <c r="C130" i="2"/>
  <c r="B130" i="2"/>
  <c r="A130" i="2"/>
  <c r="N129" i="2"/>
  <c r="L129" i="2"/>
  <c r="D129" i="2"/>
  <c r="C129" i="2"/>
  <c r="B129" i="2"/>
  <c r="A129" i="2"/>
  <c r="M128" i="2"/>
  <c r="D128" i="2"/>
  <c r="C128" i="2"/>
  <c r="B128" i="2"/>
  <c r="A128" i="2"/>
  <c r="M127" i="2"/>
  <c r="D127" i="2"/>
  <c r="C127" i="2"/>
  <c r="B127" i="2"/>
  <c r="A127" i="2"/>
  <c r="M126" i="2"/>
  <c r="D126" i="2"/>
  <c r="C126" i="2"/>
  <c r="B126" i="2"/>
  <c r="A126" i="2"/>
  <c r="M125" i="2"/>
  <c r="D125" i="2"/>
  <c r="C125" i="2"/>
  <c r="B125" i="2"/>
  <c r="A125" i="2"/>
  <c r="M124" i="2"/>
  <c r="D124" i="2"/>
  <c r="C124" i="2"/>
  <c r="B124" i="2"/>
  <c r="A124" i="2"/>
  <c r="N123" i="2"/>
  <c r="L123" i="2"/>
  <c r="D123" i="2"/>
  <c r="C123" i="2"/>
  <c r="B123" i="2"/>
  <c r="A123" i="2"/>
  <c r="M122" i="2"/>
  <c r="D122" i="2"/>
  <c r="C122" i="2"/>
  <c r="B122" i="2"/>
  <c r="A122" i="2"/>
  <c r="M121" i="2"/>
  <c r="D121" i="2"/>
  <c r="C121" i="2"/>
  <c r="B121" i="2"/>
  <c r="A121" i="2"/>
  <c r="M120" i="2"/>
  <c r="D120" i="2"/>
  <c r="C120" i="2"/>
  <c r="B120" i="2"/>
  <c r="A120" i="2"/>
  <c r="N119" i="2"/>
  <c r="L119" i="2"/>
  <c r="D119" i="2"/>
  <c r="C119" i="2"/>
  <c r="B119" i="2"/>
  <c r="A119" i="2"/>
  <c r="D118" i="2"/>
  <c r="C118" i="2"/>
  <c r="B118" i="2"/>
  <c r="A118" i="2"/>
  <c r="D117" i="2"/>
  <c r="C117" i="2"/>
  <c r="B117" i="2"/>
  <c r="A117" i="2"/>
  <c r="D116" i="2"/>
  <c r="C116" i="2"/>
  <c r="B116" i="2"/>
  <c r="A116" i="2"/>
  <c r="D115" i="2"/>
  <c r="C115" i="2"/>
  <c r="B115" i="2"/>
  <c r="A115" i="2"/>
  <c r="D114" i="2"/>
  <c r="C114" i="2"/>
  <c r="B114" i="2"/>
  <c r="A114" i="2"/>
  <c r="M113" i="2"/>
  <c r="M112" i="2" s="1"/>
  <c r="M111" i="2" s="1"/>
  <c r="M110" i="2" s="1"/>
  <c r="M109" i="2" s="1"/>
  <c r="D113" i="2"/>
  <c r="C113" i="2"/>
  <c r="B113" i="2"/>
  <c r="A113" i="2"/>
  <c r="N112" i="2"/>
  <c r="L112" i="2"/>
  <c r="D112" i="2"/>
  <c r="C112" i="2"/>
  <c r="B112" i="2"/>
  <c r="A112" i="2"/>
  <c r="N111" i="2"/>
  <c r="N110" i="2" s="1"/>
  <c r="N109" i="2" s="1"/>
  <c r="L111" i="2"/>
  <c r="L110" i="2" s="1"/>
  <c r="L109" i="2" s="1"/>
  <c r="D111" i="2"/>
  <c r="C111" i="2"/>
  <c r="B111" i="2"/>
  <c r="A111" i="2"/>
  <c r="D110" i="2"/>
  <c r="C110" i="2"/>
  <c r="B110" i="2"/>
  <c r="A110" i="2"/>
  <c r="D109" i="2"/>
  <c r="C109" i="2"/>
  <c r="B109" i="2"/>
  <c r="A109" i="2"/>
  <c r="D108" i="2"/>
  <c r="C108" i="2"/>
  <c r="B108" i="2"/>
  <c r="A108" i="2"/>
  <c r="M103" i="2"/>
  <c r="N102" i="2"/>
  <c r="L102" i="2"/>
  <c r="N100" i="2"/>
  <c r="M100" i="2"/>
  <c r="L100" i="2"/>
  <c r="D96" i="2"/>
  <c r="C96" i="2"/>
  <c r="B96" i="2"/>
  <c r="A96" i="2"/>
  <c r="D95" i="2"/>
  <c r="C95" i="2"/>
  <c r="B95" i="2"/>
  <c r="A95" i="2"/>
  <c r="D94" i="2"/>
  <c r="C94" i="2"/>
  <c r="B94" i="2"/>
  <c r="A94" i="2"/>
  <c r="N93" i="2"/>
  <c r="M93" i="2"/>
  <c r="L93" i="2"/>
  <c r="D93" i="2"/>
  <c r="C93" i="2"/>
  <c r="B93" i="2"/>
  <c r="A93" i="2"/>
  <c r="D92" i="2"/>
  <c r="C92" i="2"/>
  <c r="B92" i="2"/>
  <c r="A92" i="2"/>
  <c r="D91" i="2"/>
  <c r="C91" i="2"/>
  <c r="B91" i="2"/>
  <c r="A91" i="2"/>
  <c r="D90" i="2"/>
  <c r="C90" i="2"/>
  <c r="B90" i="2"/>
  <c r="A90" i="2"/>
  <c r="D89" i="2"/>
  <c r="C89" i="2"/>
  <c r="B89" i="2"/>
  <c r="A89" i="2"/>
  <c r="D88" i="2"/>
  <c r="C88" i="2"/>
  <c r="B88" i="2"/>
  <c r="A88" i="2"/>
  <c r="D87" i="2"/>
  <c r="C87" i="2"/>
  <c r="B87" i="2"/>
  <c r="A87" i="2"/>
  <c r="D86" i="2"/>
  <c r="C86" i="2"/>
  <c r="B86" i="2"/>
  <c r="A86" i="2"/>
  <c r="N85" i="2"/>
  <c r="M85" i="2"/>
  <c r="L85" i="2"/>
  <c r="D85" i="2"/>
  <c r="C85" i="2"/>
  <c r="B85" i="2"/>
  <c r="A85" i="2"/>
  <c r="D84" i="2"/>
  <c r="C84" i="2"/>
  <c r="B84" i="2"/>
  <c r="A84" i="2"/>
  <c r="D83" i="2"/>
  <c r="C83" i="2"/>
  <c r="B83" i="2"/>
  <c r="A83" i="2"/>
  <c r="D82" i="2"/>
  <c r="C82" i="2"/>
  <c r="B82" i="2"/>
  <c r="A82" i="2"/>
  <c r="N81" i="2"/>
  <c r="M81" i="2"/>
  <c r="L81" i="2"/>
  <c r="D81" i="2"/>
  <c r="C81" i="2"/>
  <c r="B81" i="2"/>
  <c r="A81" i="2"/>
  <c r="D80" i="2"/>
  <c r="C80" i="2"/>
  <c r="B80" i="2"/>
  <c r="A80" i="2"/>
  <c r="D79" i="2"/>
  <c r="C79" i="2"/>
  <c r="B79" i="2"/>
  <c r="A79" i="2"/>
  <c r="D78" i="2"/>
  <c r="C78" i="2"/>
  <c r="B78" i="2"/>
  <c r="A78" i="2"/>
  <c r="D77" i="2"/>
  <c r="C77" i="2"/>
  <c r="B77" i="2"/>
  <c r="A77" i="2"/>
  <c r="D76" i="2"/>
  <c r="C76" i="2"/>
  <c r="B76" i="2"/>
  <c r="A76" i="2"/>
  <c r="N75" i="2"/>
  <c r="N74" i="2" s="1"/>
  <c r="M75" i="2"/>
  <c r="M74" i="2" s="1"/>
  <c r="L75" i="2"/>
  <c r="L74" i="2" s="1"/>
  <c r="D75" i="2"/>
  <c r="C75" i="2"/>
  <c r="B75" i="2"/>
  <c r="A75" i="2"/>
  <c r="D74" i="2"/>
  <c r="C74" i="2"/>
  <c r="B74" i="2"/>
  <c r="A74" i="2"/>
  <c r="D73" i="2"/>
  <c r="C73" i="2"/>
  <c r="B73" i="2"/>
  <c r="A73" i="2"/>
  <c r="D72" i="2"/>
  <c r="C72" i="2"/>
  <c r="B72" i="2"/>
  <c r="A72" i="2"/>
  <c r="D71" i="2"/>
  <c r="C71" i="2"/>
  <c r="B71" i="2"/>
  <c r="A71" i="2"/>
  <c r="N70" i="2"/>
  <c r="N69" i="2" s="1"/>
  <c r="M70" i="2"/>
  <c r="M69" i="2" s="1"/>
  <c r="L70" i="2"/>
  <c r="L69" i="2" s="1"/>
  <c r="D70" i="2"/>
  <c r="C70" i="2"/>
  <c r="B70" i="2"/>
  <c r="A70" i="2"/>
  <c r="D69" i="2"/>
  <c r="C69" i="2"/>
  <c r="B69" i="2"/>
  <c r="A69" i="2"/>
  <c r="D68" i="2"/>
  <c r="C68" i="2"/>
  <c r="B68" i="2"/>
  <c r="A68" i="2"/>
  <c r="D67" i="2"/>
  <c r="C67" i="2"/>
  <c r="B67" i="2"/>
  <c r="A67" i="2"/>
  <c r="D66" i="2"/>
  <c r="C66" i="2"/>
  <c r="B66" i="2"/>
  <c r="A66" i="2"/>
  <c r="D65" i="2"/>
  <c r="C65" i="2"/>
  <c r="B65" i="2"/>
  <c r="A65" i="2"/>
  <c r="D64" i="2"/>
  <c r="C64" i="2"/>
  <c r="B64" i="2"/>
  <c r="A64" i="2"/>
  <c r="N63" i="2"/>
  <c r="M63" i="2"/>
  <c r="L63" i="2"/>
  <c r="D63" i="2"/>
  <c r="C63" i="2"/>
  <c r="B63" i="2"/>
  <c r="A63" i="2"/>
  <c r="D62" i="2"/>
  <c r="C62" i="2"/>
  <c r="B62" i="2"/>
  <c r="A62" i="2"/>
  <c r="N61" i="2"/>
  <c r="M61" i="2"/>
  <c r="L61" i="2"/>
  <c r="D61" i="2"/>
  <c r="C61" i="2"/>
  <c r="B61" i="2"/>
  <c r="A61" i="2"/>
  <c r="D60" i="2"/>
  <c r="C60" i="2"/>
  <c r="B60" i="2"/>
  <c r="A60" i="2"/>
  <c r="D59" i="2"/>
  <c r="C59" i="2"/>
  <c r="B59" i="2"/>
  <c r="A59" i="2"/>
  <c r="D58" i="2"/>
  <c r="C58" i="2"/>
  <c r="B58" i="2"/>
  <c r="A58" i="2"/>
  <c r="D57" i="2"/>
  <c r="C57" i="2"/>
  <c r="B57" i="2"/>
  <c r="A57" i="2"/>
  <c r="D56" i="2"/>
  <c r="C56" i="2"/>
  <c r="B56" i="2"/>
  <c r="A56" i="2"/>
  <c r="D55" i="2"/>
  <c r="C55" i="2"/>
  <c r="B55" i="2"/>
  <c r="A55" i="2"/>
  <c r="D54" i="2"/>
  <c r="C54" i="2"/>
  <c r="B54" i="2"/>
  <c r="A54" i="2"/>
  <c r="D53" i="2"/>
  <c r="C53" i="2"/>
  <c r="B53" i="2"/>
  <c r="A53" i="2"/>
  <c r="D52" i="2"/>
  <c r="C52" i="2"/>
  <c r="B52" i="2"/>
  <c r="A52" i="2"/>
  <c r="N51" i="2"/>
  <c r="M51" i="2"/>
  <c r="L51" i="2"/>
  <c r="D51" i="2"/>
  <c r="C51" i="2"/>
  <c r="B51" i="2"/>
  <c r="A51" i="2"/>
  <c r="D50" i="2"/>
  <c r="C50" i="2"/>
  <c r="B50" i="2"/>
  <c r="A50" i="2"/>
  <c r="D49" i="2"/>
  <c r="C49" i="2"/>
  <c r="B49" i="2"/>
  <c r="A49" i="2"/>
  <c r="D48" i="2"/>
  <c r="C48" i="2"/>
  <c r="B48" i="2"/>
  <c r="A48" i="2"/>
  <c r="D47" i="2"/>
  <c r="C47" i="2"/>
  <c r="B47" i="2"/>
  <c r="A47" i="2"/>
  <c r="D46" i="2"/>
  <c r="C46" i="2"/>
  <c r="B46" i="2"/>
  <c r="A46" i="2"/>
  <c r="N45" i="2"/>
  <c r="M45" i="2"/>
  <c r="L45" i="2"/>
  <c r="D45" i="2"/>
  <c r="C45" i="2"/>
  <c r="B45" i="2"/>
  <c r="A45" i="2"/>
  <c r="D44" i="2"/>
  <c r="C44" i="2"/>
  <c r="B44" i="2"/>
  <c r="A44" i="2"/>
  <c r="D43" i="2"/>
  <c r="C43" i="2"/>
  <c r="B43" i="2"/>
  <c r="A43" i="2"/>
  <c r="D42" i="2"/>
  <c r="C42" i="2"/>
  <c r="B42" i="2"/>
  <c r="A42" i="2"/>
  <c r="N41" i="2"/>
  <c r="M41" i="2"/>
  <c r="L41" i="2"/>
  <c r="D41" i="2"/>
  <c r="C41" i="2"/>
  <c r="B41" i="2"/>
  <c r="A41" i="2"/>
  <c r="D40" i="2"/>
  <c r="C40" i="2"/>
  <c r="B40" i="2"/>
  <c r="A40" i="2"/>
  <c r="D39" i="2"/>
  <c r="C39" i="2"/>
  <c r="B39" i="2"/>
  <c r="A39" i="2"/>
  <c r="D38" i="2"/>
  <c r="C38" i="2"/>
  <c r="B38" i="2"/>
  <c r="A38" i="2"/>
  <c r="D37" i="2"/>
  <c r="C37" i="2"/>
  <c r="B37" i="2"/>
  <c r="A37" i="2"/>
  <c r="D36" i="2"/>
  <c r="C36" i="2"/>
  <c r="B36" i="2"/>
  <c r="A36" i="2"/>
  <c r="D35" i="2"/>
  <c r="C35" i="2"/>
  <c r="B35" i="2"/>
  <c r="A35" i="2"/>
  <c r="N34" i="2"/>
  <c r="N33" i="2" s="1"/>
  <c r="N32" i="2" s="1"/>
  <c r="N31" i="2" s="1"/>
  <c r="M34" i="2"/>
  <c r="M33" i="2" s="1"/>
  <c r="M32" i="2" s="1"/>
  <c r="M31" i="2" s="1"/>
  <c r="L34" i="2"/>
  <c r="L33" i="2" s="1"/>
  <c r="L32" i="2" s="1"/>
  <c r="L31" i="2" s="1"/>
  <c r="D34" i="2"/>
  <c r="C34" i="2"/>
  <c r="B34" i="2"/>
  <c r="A34" i="2"/>
  <c r="D33" i="2"/>
  <c r="C33" i="2"/>
  <c r="B33" i="2"/>
  <c r="A33" i="2"/>
  <c r="D32" i="2"/>
  <c r="C32" i="2"/>
  <c r="B32" i="2"/>
  <c r="A32" i="2"/>
  <c r="D31" i="2"/>
  <c r="C31" i="2"/>
  <c r="B31" i="2"/>
  <c r="A31" i="2"/>
  <c r="N24" i="2"/>
  <c r="M24" i="2"/>
  <c r="L24" i="2"/>
  <c r="N22" i="2"/>
  <c r="M22" i="2"/>
  <c r="L22" i="2"/>
  <c r="D18" i="2"/>
  <c r="C18" i="2"/>
  <c r="B18" i="2"/>
  <c r="A18" i="2"/>
  <c r="N17" i="2"/>
  <c r="M17" i="2"/>
  <c r="L17" i="2"/>
  <c r="N16" i="2"/>
  <c r="M16" i="2"/>
  <c r="L16" i="2"/>
  <c r="N15" i="2"/>
  <c r="M15" i="2"/>
  <c r="L15" i="2"/>
  <c r="N14" i="2"/>
  <c r="L14" i="2"/>
  <c r="N13" i="2"/>
  <c r="M13" i="2"/>
  <c r="L13" i="2"/>
  <c r="N12" i="2"/>
  <c r="L12" i="2"/>
  <c r="N11" i="2"/>
  <c r="M11" i="2"/>
  <c r="L11" i="2"/>
  <c r="N10" i="2"/>
  <c r="M10" i="2"/>
  <c r="L10" i="2"/>
  <c r="N9" i="2"/>
  <c r="L9" i="2"/>
  <c r="N8" i="2"/>
  <c r="L8" i="2"/>
  <c r="N7" i="2"/>
  <c r="L7" i="2"/>
  <c r="N6" i="2"/>
  <c r="M6" i="2"/>
  <c r="L6" i="2"/>
  <c r="D5" i="2"/>
  <c r="C5" i="2"/>
  <c r="B5" i="2"/>
  <c r="A5" i="2"/>
  <c r="D4" i="2"/>
  <c r="C4" i="2"/>
  <c r="B4" i="2"/>
  <c r="A4" i="2"/>
  <c r="M219" i="2" l="1"/>
  <c r="L158" i="2"/>
  <c r="L157" i="2" s="1"/>
  <c r="L156" i="2" s="1"/>
  <c r="N158" i="2"/>
  <c r="N157" i="2" s="1"/>
  <c r="N156" i="2" s="1"/>
  <c r="L99" i="2"/>
  <c r="L98" i="2" s="1"/>
  <c r="L97" i="2" s="1"/>
  <c r="N21" i="2"/>
  <c r="N20" i="2" s="1"/>
  <c r="N19" i="2" s="1"/>
  <c r="M40" i="2"/>
  <c r="M39" i="2" s="1"/>
  <c r="M38" i="2" s="1"/>
  <c r="L21" i="2"/>
  <c r="L20" i="2" s="1"/>
  <c r="L19" i="2" s="1"/>
  <c r="L343" i="2"/>
  <c r="M80" i="2"/>
  <c r="M79" i="2" s="1"/>
  <c r="M78" i="2" s="1"/>
  <c r="M200" i="2"/>
  <c r="M199" i="2" s="1"/>
  <c r="M348" i="2"/>
  <c r="M343" i="2" s="1"/>
  <c r="N99" i="2"/>
  <c r="N98" i="2" s="1"/>
  <c r="N97" i="2" s="1"/>
  <c r="N118" i="2"/>
  <c r="N117" i="2" s="1"/>
  <c r="N116" i="2" s="1"/>
  <c r="L40" i="2"/>
  <c r="L39" i="2" s="1"/>
  <c r="L38" i="2" s="1"/>
  <c r="L18" i="2" s="1"/>
  <c r="M119" i="2"/>
  <c r="M165" i="2"/>
  <c r="M158" i="2" s="1"/>
  <c r="M157" i="2" s="1"/>
  <c r="M156" i="2" s="1"/>
  <c r="M414" i="2"/>
  <c r="L435" i="2"/>
  <c r="M510" i="2"/>
  <c r="M14" i="2"/>
  <c r="M533" i="2"/>
  <c r="L552" i="2"/>
  <c r="M552" i="2"/>
  <c r="N579" i="2"/>
  <c r="L579" i="2"/>
  <c r="L574" i="2" s="1"/>
  <c r="N634" i="2"/>
  <c r="N654" i="2"/>
  <c r="M654" i="2"/>
  <c r="L654" i="2"/>
  <c r="L648" i="2" s="1"/>
  <c r="L647" i="2" s="1"/>
  <c r="L682" i="2"/>
  <c r="L681" i="2" s="1"/>
  <c r="L680" i="2" s="1"/>
  <c r="L676" i="2" s="1"/>
  <c r="N668" i="2"/>
  <c r="N667" i="2" s="1"/>
  <c r="N666" i="2" s="1"/>
  <c r="N682" i="2"/>
  <c r="N681" i="2" s="1"/>
  <c r="N680" i="2" s="1"/>
  <c r="N676" i="2" s="1"/>
  <c r="N765" i="2"/>
  <c r="M716" i="2"/>
  <c r="M715" i="2" s="1"/>
  <c r="M711" i="2" s="1"/>
  <c r="N723" i="2"/>
  <c r="N746" i="2"/>
  <c r="L715" i="2"/>
  <c r="L711" i="2" s="1"/>
  <c r="M738" i="2"/>
  <c r="M737" i="2" s="1"/>
  <c r="M758" i="2"/>
  <c r="M757" i="2" s="1"/>
  <c r="M756" i="2" s="1"/>
  <c r="L823" i="2"/>
  <c r="L822" i="2" s="1"/>
  <c r="N788" i="2"/>
  <c r="N787" i="2" s="1"/>
  <c r="M876" i="2"/>
  <c r="M796" i="2"/>
  <c r="L810" i="2"/>
  <c r="L804" i="2"/>
  <c r="L803" i="2" s="1"/>
  <c r="L413" i="2"/>
  <c r="L412" i="2" s="1"/>
  <c r="L863" i="2" s="1"/>
  <c r="L866" i="2" s="1"/>
  <c r="N435" i="2"/>
  <c r="N533" i="2"/>
  <c r="N648" i="2"/>
  <c r="N647" i="2" s="1"/>
  <c r="M649" i="2"/>
  <c r="M648" i="2" s="1"/>
  <c r="M647" i="2" s="1"/>
  <c r="M407" i="2"/>
  <c r="M12" i="2"/>
  <c r="M21" i="2"/>
  <c r="M20" i="2" s="1"/>
  <c r="M19" i="2" s="1"/>
  <c r="M18" i="2" s="1"/>
  <c r="N40" i="2"/>
  <c r="N39" i="2" s="1"/>
  <c r="N38" i="2" s="1"/>
  <c r="N18" i="2" s="1"/>
  <c r="L200" i="2"/>
  <c r="L80" i="2"/>
  <c r="L79" i="2" s="1"/>
  <c r="L78" i="2" s="1"/>
  <c r="L118" i="2"/>
  <c r="L117" i="2" s="1"/>
  <c r="L116" i="2" s="1"/>
  <c r="L96" i="2" s="1"/>
  <c r="M141" i="2"/>
  <c r="N219" i="2"/>
  <c r="L219" i="2"/>
  <c r="L199" i="2" s="1"/>
  <c r="L191" i="2" s="1"/>
  <c r="N80" i="2"/>
  <c r="N79" i="2" s="1"/>
  <c r="N78" i="2" s="1"/>
  <c r="N200" i="2"/>
  <c r="N574" i="2"/>
  <c r="M9" i="2"/>
  <c r="N348" i="2"/>
  <c r="N343" i="2" s="1"/>
  <c r="M429" i="2"/>
  <c r="M413" i="2" s="1"/>
  <c r="M880" i="2"/>
  <c r="M474" i="2"/>
  <c r="M579" i="2"/>
  <c r="M574" i="2" s="1"/>
  <c r="M682" i="2"/>
  <c r="M681" i="2" s="1"/>
  <c r="M680" i="2" s="1"/>
  <c r="N716" i="2"/>
  <c r="N715" i="2" s="1"/>
  <c r="N711" i="2" s="1"/>
  <c r="L739" i="2"/>
  <c r="L738" i="2" s="1"/>
  <c r="L737" i="2" s="1"/>
  <c r="N758" i="2"/>
  <c r="N757" i="2" s="1"/>
  <c r="N756" i="2" s="1"/>
  <c r="L789" i="2"/>
  <c r="M810" i="2"/>
  <c r="M851" i="2"/>
  <c r="M850" i="2" s="1"/>
  <c r="M849" i="2" s="1"/>
  <c r="N738" i="2"/>
  <c r="N737" i="2" s="1"/>
  <c r="M823" i="2"/>
  <c r="M822" i="2" s="1"/>
  <c r="M8" i="2"/>
  <c r="M129" i="2"/>
  <c r="M410" i="2"/>
  <c r="M878" i="2"/>
  <c r="M436" i="2"/>
  <c r="M435" i="2" s="1"/>
  <c r="M877" i="2"/>
  <c r="N552" i="2"/>
  <c r="M871" i="2"/>
  <c r="M789" i="2"/>
  <c r="M788" i="2" s="1"/>
  <c r="M787" i="2" s="1"/>
  <c r="M805" i="2"/>
  <c r="N831" i="2"/>
  <c r="L843" i="2"/>
  <c r="L842" i="2" s="1"/>
  <c r="L841" i="2" s="1"/>
  <c r="N851" i="2"/>
  <c r="N850" i="2" s="1"/>
  <c r="N849" i="2" s="1"/>
  <c r="M872" i="2"/>
  <c r="M7" i="2"/>
  <c r="M102" i="2"/>
  <c r="M99" i="2" s="1"/>
  <c r="M98" i="2" s="1"/>
  <c r="M97" i="2" s="1"/>
  <c r="M123" i="2"/>
  <c r="M118" i="2" s="1"/>
  <c r="M117" i="2" s="1"/>
  <c r="M116" i="2" s="1"/>
  <c r="M409" i="2"/>
  <c r="M408" i="2"/>
  <c r="M879" i="2"/>
  <c r="M676" i="2"/>
  <c r="L796" i="2"/>
  <c r="N805" i="2"/>
  <c r="N804" i="2" s="1"/>
  <c r="N803" i="2" s="1"/>
  <c r="N824" i="2"/>
  <c r="N823" i="2" s="1"/>
  <c r="N822" i="2" s="1"/>
  <c r="M843" i="2"/>
  <c r="M842" i="2" s="1"/>
  <c r="M841" i="2" s="1"/>
  <c r="E441" i="1"/>
  <c r="E456" i="1" s="1"/>
  <c r="D441" i="1"/>
  <c r="D456" i="1" s="1"/>
  <c r="C441" i="1"/>
  <c r="E440" i="1"/>
  <c r="E455" i="1" s="1"/>
  <c r="C440" i="1"/>
  <c r="E439" i="1"/>
  <c r="E454" i="1" s="1"/>
  <c r="C439" i="1"/>
  <c r="E438" i="1"/>
  <c r="E453" i="1" s="1"/>
  <c r="C438" i="1"/>
  <c r="E437" i="1"/>
  <c r="E452" i="1" s="1"/>
  <c r="C437" i="1"/>
  <c r="C436" i="1"/>
  <c r="E435" i="1"/>
  <c r="E450" i="1" s="1"/>
  <c r="C435" i="1"/>
  <c r="E434" i="1"/>
  <c r="E449" i="1" s="1"/>
  <c r="D434" i="1"/>
  <c r="D449" i="1" s="1"/>
  <c r="C434" i="1"/>
  <c r="E433" i="1"/>
  <c r="E448" i="1" s="1"/>
  <c r="D433" i="1"/>
  <c r="D448" i="1" s="1"/>
  <c r="C433" i="1"/>
  <c r="E432" i="1"/>
  <c r="E447" i="1" s="1"/>
  <c r="D432" i="1"/>
  <c r="D447" i="1" s="1"/>
  <c r="C432" i="1"/>
  <c r="E431" i="1"/>
  <c r="E446" i="1" s="1"/>
  <c r="C431" i="1"/>
  <c r="E430" i="1"/>
  <c r="C430" i="1"/>
  <c r="E412" i="1"/>
  <c r="D412" i="1"/>
  <c r="C412" i="1"/>
  <c r="D407" i="1"/>
  <c r="E405" i="1"/>
  <c r="D406" i="1"/>
  <c r="D405" i="1" s="1"/>
  <c r="D404" i="1" s="1"/>
  <c r="D403" i="1" s="1"/>
  <c r="D425" i="1" s="1"/>
  <c r="C405" i="1"/>
  <c r="E396" i="1"/>
  <c r="E395" i="1" s="1"/>
  <c r="D396" i="1"/>
  <c r="D395" i="1" s="1"/>
  <c r="C396" i="1"/>
  <c r="C395" i="1" s="1"/>
  <c r="E388" i="1"/>
  <c r="E387" i="1" s="1"/>
  <c r="D388" i="1"/>
  <c r="D387" i="1" s="1"/>
  <c r="C388" i="1"/>
  <c r="C387" i="1" s="1"/>
  <c r="E380" i="1"/>
  <c r="E379" i="1" s="1"/>
  <c r="D380" i="1"/>
  <c r="D379" i="1" s="1"/>
  <c r="C380" i="1"/>
  <c r="C379" i="1" s="1"/>
  <c r="E372" i="1"/>
  <c r="E371" i="1" s="1"/>
  <c r="D372" i="1"/>
  <c r="D371" i="1" s="1"/>
  <c r="C372" i="1"/>
  <c r="C371" i="1" s="1"/>
  <c r="E364" i="1"/>
  <c r="E363" i="1" s="1"/>
  <c r="D364" i="1"/>
  <c r="D363" i="1" s="1"/>
  <c r="C364" i="1"/>
  <c r="C363" i="1" s="1"/>
  <c r="E355" i="1"/>
  <c r="E354" i="1" s="1"/>
  <c r="D355" i="1"/>
  <c r="D354" i="1" s="1"/>
  <c r="C355" i="1"/>
  <c r="C354" i="1" s="1"/>
  <c r="E347" i="1"/>
  <c r="D347" i="1"/>
  <c r="C347" i="1"/>
  <c r="E340" i="1"/>
  <c r="D340" i="1"/>
  <c r="C340" i="1"/>
  <c r="E333" i="1"/>
  <c r="D333" i="1"/>
  <c r="C333" i="1"/>
  <c r="E326" i="1"/>
  <c r="D326" i="1"/>
  <c r="C326" i="1"/>
  <c r="E318" i="1"/>
  <c r="D318" i="1"/>
  <c r="C318" i="1"/>
  <c r="E311" i="1"/>
  <c r="D311" i="1"/>
  <c r="C311" i="1"/>
  <c r="D309" i="1"/>
  <c r="D440" i="1" s="1"/>
  <c r="D455" i="1" s="1"/>
  <c r="E304" i="1"/>
  <c r="C304" i="1"/>
  <c r="C303" i="1" s="1"/>
  <c r="E296" i="1"/>
  <c r="E295" i="1" s="1"/>
  <c r="D296" i="1"/>
  <c r="D295" i="1" s="1"/>
  <c r="C296" i="1"/>
  <c r="C295" i="1" s="1"/>
  <c r="E287" i="1"/>
  <c r="E286" i="1" s="1"/>
  <c r="D287" i="1"/>
  <c r="D286" i="1" s="1"/>
  <c r="C287" i="1"/>
  <c r="C286" i="1" s="1"/>
  <c r="E279" i="1"/>
  <c r="D279" i="1"/>
  <c r="C279" i="1"/>
  <c r="E272" i="1"/>
  <c r="D272" i="1"/>
  <c r="C272" i="1"/>
  <c r="D266" i="1"/>
  <c r="D265" i="1"/>
  <c r="D264" i="1" s="1"/>
  <c r="E264" i="1"/>
  <c r="C264" i="1"/>
  <c r="D263" i="1"/>
  <c r="D435" i="1" s="1"/>
  <c r="D450" i="1" s="1"/>
  <c r="D259" i="1"/>
  <c r="D431" i="1" s="1"/>
  <c r="E257" i="1"/>
  <c r="E256" i="1" s="1"/>
  <c r="C257" i="1"/>
  <c r="C256" i="1" s="1"/>
  <c r="D253" i="1"/>
  <c r="D249" i="1" s="1"/>
  <c r="E249" i="1"/>
  <c r="C249" i="1"/>
  <c r="D246" i="1"/>
  <c r="D242" i="1" s="1"/>
  <c r="E242" i="1"/>
  <c r="C242" i="1"/>
  <c r="D235" i="1"/>
  <c r="E234" i="1"/>
  <c r="C234" i="1"/>
  <c r="E227" i="1"/>
  <c r="D227" i="1"/>
  <c r="C227" i="1"/>
  <c r="D221" i="1"/>
  <c r="D219" i="1" s="1"/>
  <c r="D218" i="1" s="1"/>
  <c r="E219" i="1"/>
  <c r="E218" i="1" s="1"/>
  <c r="C219" i="1"/>
  <c r="C218" i="1" s="1"/>
  <c r="E211" i="1"/>
  <c r="E210" i="1" s="1"/>
  <c r="D211" i="1"/>
  <c r="D210" i="1" s="1"/>
  <c r="C211" i="1"/>
  <c r="C210" i="1" s="1"/>
  <c r="E203" i="1"/>
  <c r="E202" i="1" s="1"/>
  <c r="D203" i="1"/>
  <c r="D202" i="1" s="1"/>
  <c r="C203" i="1"/>
  <c r="C202" i="1" s="1"/>
  <c r="E195" i="1"/>
  <c r="D195" i="1"/>
  <c r="C195" i="1"/>
  <c r="E188" i="1"/>
  <c r="D188" i="1"/>
  <c r="C188" i="1"/>
  <c r="E181" i="1"/>
  <c r="D181" i="1"/>
  <c r="C181" i="1"/>
  <c r="E174" i="1"/>
  <c r="D174" i="1"/>
  <c r="C174" i="1"/>
  <c r="E167" i="1"/>
  <c r="D167" i="1"/>
  <c r="C167" i="1"/>
  <c r="E159" i="1"/>
  <c r="D159" i="1"/>
  <c r="C159" i="1"/>
  <c r="E152" i="1"/>
  <c r="D152" i="1"/>
  <c r="C152" i="1"/>
  <c r="E145" i="1"/>
  <c r="D145" i="1"/>
  <c r="C145" i="1"/>
  <c r="E138" i="1"/>
  <c r="D138" i="1"/>
  <c r="C138" i="1"/>
  <c r="E131" i="1"/>
  <c r="D131" i="1"/>
  <c r="C131" i="1"/>
  <c r="E124" i="1"/>
  <c r="D124" i="1"/>
  <c r="C124" i="1"/>
  <c r="E117" i="1"/>
  <c r="D117" i="1"/>
  <c r="C117" i="1"/>
  <c r="E109" i="1"/>
  <c r="D109" i="1"/>
  <c r="C109" i="1"/>
  <c r="E102" i="1"/>
  <c r="D102" i="1"/>
  <c r="C102" i="1"/>
  <c r="E95" i="1"/>
  <c r="D95" i="1"/>
  <c r="C95" i="1"/>
  <c r="E87" i="1"/>
  <c r="D87" i="1"/>
  <c r="C87" i="1"/>
  <c r="E80" i="1"/>
  <c r="D80" i="1"/>
  <c r="D79" i="1" s="1"/>
  <c r="C80" i="1"/>
  <c r="D75" i="1"/>
  <c r="D72" i="1" s="1"/>
  <c r="E72" i="1"/>
  <c r="C72" i="1"/>
  <c r="E68" i="1"/>
  <c r="D68" i="1"/>
  <c r="E65" i="1"/>
  <c r="E64" i="1" s="1"/>
  <c r="C65" i="1"/>
  <c r="C64" i="1" s="1"/>
  <c r="E57" i="1"/>
  <c r="D57" i="1"/>
  <c r="C57" i="1"/>
  <c r="E50" i="1"/>
  <c r="D50" i="1"/>
  <c r="C50" i="1"/>
  <c r="E42" i="1"/>
  <c r="D42" i="1"/>
  <c r="C42" i="1"/>
  <c r="E35" i="1"/>
  <c r="D35" i="1"/>
  <c r="C35" i="1"/>
  <c r="E28" i="1"/>
  <c r="D28" i="1"/>
  <c r="C28" i="1"/>
  <c r="E21" i="1"/>
  <c r="D21" i="1"/>
  <c r="C21" i="1"/>
  <c r="E13" i="1"/>
  <c r="D13" i="1"/>
  <c r="C13" i="1"/>
  <c r="E6" i="1"/>
  <c r="D6" i="1"/>
  <c r="C6" i="1"/>
  <c r="N199" i="2" l="1"/>
  <c r="M191" i="2"/>
  <c r="N96" i="2"/>
  <c r="N412" i="2"/>
  <c r="N863" i="2" s="1"/>
  <c r="N866" i="2" s="1"/>
  <c r="M412" i="2"/>
  <c r="M863" i="2" s="1"/>
  <c r="M866" i="2" s="1"/>
  <c r="L404" i="2"/>
  <c r="L190" i="2"/>
  <c r="N404" i="2"/>
  <c r="M404" i="2"/>
  <c r="N646" i="2"/>
  <c r="M804" i="2"/>
  <c r="M803" i="2" s="1"/>
  <c r="C271" i="1"/>
  <c r="C94" i="1"/>
  <c r="D20" i="1"/>
  <c r="E49" i="1"/>
  <c r="E226" i="1"/>
  <c r="D271" i="1"/>
  <c r="E5" i="1"/>
  <c r="C166" i="1"/>
  <c r="D436" i="1"/>
  <c r="D451" i="1" s="1"/>
  <c r="D438" i="1"/>
  <c r="D453" i="1" s="1"/>
  <c r="E116" i="1"/>
  <c r="C116" i="1"/>
  <c r="C226" i="1"/>
  <c r="D234" i="1"/>
  <c r="D226" i="1" s="1"/>
  <c r="E241" i="1"/>
  <c r="D430" i="1"/>
  <c r="D304" i="1"/>
  <c r="D303" i="1" s="1"/>
  <c r="M646" i="2"/>
  <c r="N191" i="2"/>
  <c r="M96" i="2"/>
  <c r="L788" i="2"/>
  <c r="L787" i="2" s="1"/>
  <c r="L646" i="2" s="1"/>
  <c r="E303" i="1"/>
  <c r="C325" i="1"/>
  <c r="C294" i="1" s="1"/>
  <c r="C423" i="1" s="1"/>
  <c r="C362" i="1"/>
  <c r="C424" i="1" s="1"/>
  <c r="D325" i="1"/>
  <c r="D294" i="1" s="1"/>
  <c r="D423" i="1" s="1"/>
  <c r="E325" i="1"/>
  <c r="E271" i="1"/>
  <c r="D241" i="1"/>
  <c r="C241" i="1"/>
  <c r="C442" i="1"/>
  <c r="C79" i="1"/>
  <c r="D94" i="1"/>
  <c r="D166" i="1"/>
  <c r="E94" i="1"/>
  <c r="E166" i="1"/>
  <c r="E79" i="1"/>
  <c r="D116" i="1"/>
  <c r="C419" i="1"/>
  <c r="C420" i="1" s="1"/>
  <c r="C20" i="1"/>
  <c r="C5" i="1"/>
  <c r="C49" i="1"/>
  <c r="D5" i="1"/>
  <c r="E20" i="1"/>
  <c r="D49" i="1"/>
  <c r="D362" i="1"/>
  <c r="D424" i="1" s="1"/>
  <c r="E362" i="1"/>
  <c r="E424" i="1" s="1"/>
  <c r="E419" i="1"/>
  <c r="E420" i="1" s="1"/>
  <c r="E404" i="1"/>
  <c r="E403" i="1" s="1"/>
  <c r="E425" i="1" s="1"/>
  <c r="C457" i="1"/>
  <c r="D437" i="1"/>
  <c r="D452" i="1" s="1"/>
  <c r="D257" i="1"/>
  <c r="D256" i="1" s="1"/>
  <c r="C404" i="1"/>
  <c r="C403" i="1" s="1"/>
  <c r="C425" i="1" s="1"/>
  <c r="E436" i="1"/>
  <c r="E451" i="1" s="1"/>
  <c r="E457" i="1" s="1"/>
  <c r="D439" i="1"/>
  <c r="D454" i="1" s="1"/>
  <c r="D65" i="1"/>
  <c r="D64" i="1" s="1"/>
  <c r="M190" i="2" l="1"/>
  <c r="L5" i="2"/>
  <c r="L867" i="2" s="1"/>
  <c r="N190" i="2"/>
  <c r="N5" i="2" s="1"/>
  <c r="N867" i="2" s="1"/>
  <c r="E294" i="1"/>
  <c r="E423" i="1" s="1"/>
  <c r="C4" i="1"/>
  <c r="C422" i="1" s="1"/>
  <c r="C426" i="1" s="1"/>
  <c r="E4" i="1"/>
  <c r="M5" i="2"/>
  <c r="D4" i="1"/>
  <c r="D422" i="1" s="1"/>
  <c r="D426" i="1" s="1"/>
  <c r="C427" i="1"/>
  <c r="D457" i="1"/>
  <c r="D442" i="1"/>
  <c r="D419" i="1"/>
  <c r="D420" i="1" s="1"/>
  <c r="E442" i="1"/>
  <c r="E422" i="1" l="1"/>
  <c r="E426" i="1" s="1"/>
  <c r="M867" i="2"/>
  <c r="D427" i="1"/>
  <c r="E427" i="1" l="1"/>
</calcChain>
</file>

<file path=xl/comments1.xml><?xml version="1.0" encoding="utf-8"?>
<comments xmlns="http://schemas.openxmlformats.org/spreadsheetml/2006/main">
  <authors>
    <author>Autor</author>
  </authors>
  <commentList>
    <comment ref="B43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3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3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  <comment ref="B44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B44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B44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B44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B45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važna pomoćna kolona za šifarnik izvora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I.rebalans 2020</t>
        </r>
      </text>
    </comment>
    <comment ref="H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I.rebalans 2020.</t>
        </r>
      </text>
    </comment>
    <comment ref="K699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PROMIJENJEN NAZIV</t>
        </r>
      </text>
    </comment>
    <comment ref="K70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NOVO 2018.</t>
        </r>
      </text>
    </comment>
    <comment ref="K84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PREBAČENO IZ INVESTICIJA 2019.</t>
        </r>
      </text>
    </comment>
    <comment ref="K88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PRIHODI IZ ŽUPANIJSKOG PRORAČUNA</t>
        </r>
      </text>
    </comment>
    <comment ref="K88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DECENTRALIZACIJA</t>
        </r>
      </text>
    </comment>
    <comment ref="K88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 UČIMO ZAJEDNO 4-SREDSTVA IZ DRŽ.PRORAČUNA</t>
        </r>
      </text>
    </comment>
    <comment ref="K8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UČIMO ZAJEDNO 4-EU SREDSTVA</t>
        </r>
      </text>
    </comment>
    <comment ref="K89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SHEMA - VOĆE, POVRĆE I MLIJEKO</t>
        </r>
      </text>
    </comment>
  </commentList>
</comments>
</file>

<file path=xl/sharedStrings.xml><?xml version="1.0" encoding="utf-8"?>
<sst xmlns="http://schemas.openxmlformats.org/spreadsheetml/2006/main" count="1751" uniqueCount="319">
  <si>
    <t>Račun</t>
  </si>
  <si>
    <t>Prihodi / primici</t>
  </si>
  <si>
    <t xml:space="preserve">VAŽEĆI PLAN ZA 2021. </t>
  </si>
  <si>
    <t>POVEĆANJE / SMANJENJE</t>
  </si>
  <si>
    <t>I.REBALANS 2021.</t>
  </si>
  <si>
    <t>Prihodi poslovanja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</si>
  <si>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</si>
  <si>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</si>
  <si>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</si>
  <si>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</si>
  <si>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</si>
  <si>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</si>
  <si>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EU</t>
  </si>
  <si>
    <t xml:space="preserve">Kapitalne pomoći od institucija i tijela EU </t>
  </si>
  <si>
    <t>Pomoći od izvanproračunskih korisnika</t>
  </si>
  <si>
    <t xml:space="preserve">Tekuće pomoći od izvanproračunskih korisnika </t>
  </si>
  <si>
    <t>Kapitalne pomoći od izvanproračunskih korisnika</t>
  </si>
  <si>
    <t>Pomoći proračunskim korisnicima iz proračuna koji im nije nadležan</t>
  </si>
  <si>
    <t xml:space="preserve">Tekuće pomoći proračunskim korisnicima iz proračuna koji im nije nadležan </t>
  </si>
  <si>
    <t xml:space="preserve">Kapitalne pomoći proračunskim korisnicima iz proračuna koji im nije nadležan </t>
  </si>
  <si>
    <t>Pomoći temeljem prijenosa EU sredstava</t>
  </si>
  <si>
    <t xml:space="preserve">Tekuće pomoći iz državnog proračuna temeljem prijenosa EU sredstava </t>
  </si>
  <si>
    <t>Kapitalne pomoći iz državnog proračuna temeljem prijenosa EU sredstava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</si>
  <si>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</si>
  <si>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</si>
  <si>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</si>
  <si>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</si>
  <si>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</si>
  <si>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</si>
  <si>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</si>
  <si>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</si>
  <si>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</si>
  <si>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</si>
  <si>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</si>
  <si>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 xml:space="preserve">Ostali prihodi od financijske imovine </t>
  </si>
  <si>
    <t>Prihodi od nefinancijske imovine</t>
  </si>
  <si>
    <t>Naknade za koncesije</t>
  </si>
  <si>
    <t>Prihodi od zakupa i iznajmljivanja imovine</t>
  </si>
  <si>
    <t>Naknada za korištenje nefinancijske imovine</t>
  </si>
  <si>
    <t>Prihodi od prodaje kratkotrajne nefinancijske imovine</t>
  </si>
  <si>
    <t>Ostali prihodi od nefinancijske imovine</t>
  </si>
  <si>
    <t>Prihodi od kamata na dane zajmove</t>
  </si>
  <si>
    <t xml:space="preserve">Prihodi od kamata na dane zajmove kreditnim i ostalim financijskim institucijama izvan javnog sektora </t>
  </si>
  <si>
    <t>Upravne i administrativne pristojbe</t>
  </si>
  <si>
    <t>Ostale pristojbe i naknade</t>
  </si>
  <si>
    <t>Prihodi po posebnim propisima</t>
  </si>
  <si>
    <t xml:space="preserve">Ostali nespomenuti prihodi 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</si>
  <si>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</si>
  <si>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</si>
  <si>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</si>
  <si>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</si>
  <si>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</si>
  <si>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</si>
  <si>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za financiranje redovne djelatnosti proračunskih korisnika</t>
  </si>
  <si>
    <t>Prihodi iz nadležnog proračuna za financiranje rashoda poslovanja</t>
  </si>
  <si>
    <t>decentralizacija</t>
  </si>
  <si>
    <t>učimo zajedno</t>
  </si>
  <si>
    <t>vrijeme je za školski obrok</t>
  </si>
  <si>
    <t>shema - voće povrće i mlijeko</t>
  </si>
  <si>
    <t>Prihodi iz nadležnog proračuna za financiranje rashoda za nabavu nefinancijske imovine</t>
  </si>
  <si>
    <t>Kazne i upravne mjere</t>
  </si>
  <si>
    <t>Kazne za porezne prekršaje</t>
  </si>
  <si>
    <t>Ostale kazne</t>
  </si>
  <si>
    <t>Ostali prihodi</t>
  </si>
  <si>
    <t>Prihodi od prodaje nefinancijske imovine</t>
  </si>
  <si>
    <t>Zemljište</t>
  </si>
  <si>
    <t>Prihodi od prodaje građevinskih objekata</t>
  </si>
  <si>
    <t>Stambeni objekti</t>
  </si>
  <si>
    <t>Poslovni objekti</t>
  </si>
  <si>
    <t>Ostali građevinski objekti</t>
  </si>
  <si>
    <t>Prihodi od prodaje postrojenja i opreme</t>
  </si>
  <si>
    <t>Uredska oprema i namještaj</t>
  </si>
  <si>
    <t>Medicinska i laboratorijska oprema</t>
  </si>
  <si>
    <t>Instrumenti, uređaji i strojevi</t>
  </si>
  <si>
    <t>Uređaji, strojevi i oprema za ostale namjene</t>
  </si>
  <si>
    <t>Prihodi od prodaje prijevoznih sredstava</t>
  </si>
  <si>
    <t>Prijevozna sredstva u cestovnom prometu</t>
  </si>
  <si>
    <t>Primici od financijske imovine i zaduživanja</t>
  </si>
  <si>
    <t>Primici (povrati) glavnice zajmova danih neprofitnim organizacijama, građanima i kućanstvima</t>
  </si>
  <si>
    <t>Povrat zajmova danih neprofitnim organizacijama, građanima i kućanstvima u tuzemstvu</t>
  </si>
  <si>
    <t>Primici (povrati) glavnice zajmova danih kreditnim i ostalim financijskim institucijama izvan javnog sektora</t>
  </si>
  <si>
    <t>Povrat zajmova danih tuzemnim kreditnim institucijama izvan  javnog sektora</t>
  </si>
  <si>
    <t>Primici od prodaje dionica i udjela u glavnici trgovačkih društava izvan javnog sektora</t>
  </si>
  <si>
    <t>Dionice i udjeli u glavnici tuzemnih trgovačkih društava izvan javnog sektora</t>
  </si>
  <si>
    <t>Primljeni krediti i zajmovi od kreditnih i ostalih financijskih institucija izvan javnog sektora</t>
  </si>
  <si>
    <t>Primljeni krediti od tuzemnih kreditnih institucija izvan javnog sektora</t>
  </si>
  <si>
    <t>Primljeni zajmovi od trgovačkih društava i obrtnika izvan javnog sektora</t>
  </si>
  <si>
    <t xml:space="preserve">Primljeni zajmovi od tuzemnih trgovačkih društava izvan javnog sektora </t>
  </si>
  <si>
    <t>Vlastiti izvori</t>
  </si>
  <si>
    <t>Višak/manjak prihoda</t>
  </si>
  <si>
    <t>Višak prihoda</t>
  </si>
  <si>
    <t>Manjak prihoda</t>
  </si>
  <si>
    <t>UKUPNO PRIHODI (6+7+8+9)</t>
  </si>
  <si>
    <t>kontrola</t>
  </si>
  <si>
    <t>ukupno 6</t>
  </si>
  <si>
    <t>ukupno 7</t>
  </si>
  <si>
    <t>ukupno 8</t>
  </si>
  <si>
    <t>ukupno 9</t>
  </si>
  <si>
    <t>SVEUKUPNO</t>
  </si>
  <si>
    <t>PLAN PO IZVORIMA FINANCIRANJA</t>
  </si>
  <si>
    <t>UKUPNO IZVORI FINANCIRANJA</t>
  </si>
  <si>
    <t>KONTROLA PLANA:</t>
  </si>
  <si>
    <t>KONTROLA (MORA BITI =0)</t>
  </si>
  <si>
    <t>NAZIV ŠKOLE: II.GIMNAZIJA OSIJEK</t>
  </si>
  <si>
    <t>Izvor-POMOĆNA</t>
  </si>
  <si>
    <t>funkcija pomoćna</t>
  </si>
  <si>
    <t>funkcija pomoćna za rasf</t>
  </si>
  <si>
    <t>Fun-kcija</t>
  </si>
  <si>
    <t>Izvor NOVI</t>
  </si>
  <si>
    <t>Izvor</t>
  </si>
  <si>
    <t>Razdjel, glava, izvor, program, projekt, račun</t>
  </si>
  <si>
    <t>Pozi-cija 2021.</t>
  </si>
  <si>
    <t>Pozi-cija 2020</t>
  </si>
  <si>
    <t>Opis</t>
  </si>
  <si>
    <t xml:space="preserve">šifarnik prihoda </t>
  </si>
  <si>
    <t>GLAVA 012 02</t>
  </si>
  <si>
    <t>USTANOVE U ŠKOLSTVU</t>
  </si>
  <si>
    <t>OPĆI PRIHODI I PRIMICI - ŽUPANIJSKI PRORAČUN</t>
  </si>
  <si>
    <t>OPĆI PRIHODI I PRIMICI - DECENTRALIZACIJA</t>
  </si>
  <si>
    <t>VLASTITI PRIHODI - PRORAČUNSKI KORISNICI</t>
  </si>
  <si>
    <t>PRIHODI ZA POSEBNE NAMJENE - KORISNICI</t>
  </si>
  <si>
    <t>POMOĆI - ŽUPANIJSKI PRORAČUN</t>
  </si>
  <si>
    <t>POMOĆI - ŽUPANIJSKI PRORAČUN - EU PROJEKTI</t>
  </si>
  <si>
    <t>POMOĆI - KORISNICI</t>
  </si>
  <si>
    <t>UGOVORI, DONACIJE - ŽUPANIJA</t>
  </si>
  <si>
    <t>UGOVORI, DONACIJE - KORISNICI</t>
  </si>
  <si>
    <t>PRIHODI OD NEFINANCIJSKE IMOVINE I NADOKNADE ŠTETA S OSNOVA OSIGURANJA-KORISNICI</t>
  </si>
  <si>
    <t>NAMJENSKI PRIMICI OD ZADUŽIVANJA - ŽUPANIJSKI PRORAČUN</t>
  </si>
  <si>
    <t>NAMJENSKI PRIMICI OD ZADUŽIVANJA - KORISNICI</t>
  </si>
  <si>
    <t>Program 7006</t>
  </si>
  <si>
    <t>FINANCIRANJE OSNOVNOG ŠKOLSTVA PREMA MINIMALNOM STANDARDU</t>
  </si>
  <si>
    <t>0912</t>
  </si>
  <si>
    <t>K 7006 06</t>
  </si>
  <si>
    <t>IZGRADNJA, REKONSTRUKCIJA I OPREMANJE OBJEKATA OSNOVNOG ŠKOLSTVA</t>
  </si>
  <si>
    <t>Rashodi za nabavu nefinancijske imovine</t>
  </si>
  <si>
    <t>Rashodi za nabavu proizvedene dugotrajne imovine</t>
  </si>
  <si>
    <t>Građevinski objekti</t>
  </si>
  <si>
    <t>Postrojenja i oprema</t>
  </si>
  <si>
    <t>Komunikacijska oprema</t>
  </si>
  <si>
    <t>Oprema za održavanje i zaštitu</t>
  </si>
  <si>
    <t>Sportska i glazbena oprema</t>
  </si>
  <si>
    <t>K 7006 07</t>
  </si>
  <si>
    <t>PLANSKO I HITNO ODRŽAVANJE OBJEKATA I OPREME OSNOVNOG ŠKOLSTVA</t>
  </si>
  <si>
    <t>Rashodi poslovanja</t>
  </si>
  <si>
    <t>Materijalni rashodi</t>
  </si>
  <si>
    <t>Rashodi za usluge</t>
  </si>
  <si>
    <t>Usluge tekućeg i investicijskog održavanja</t>
  </si>
  <si>
    <t xml:space="preserve">Intelektualne i osobne usluge </t>
  </si>
  <si>
    <t>A 7006 04</t>
  </si>
  <si>
    <t>FINANCIRANJE OPĆIH TROŠKOVA OSNOVNOG ŠKOLSTVA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</si>
  <si>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</si>
  <si>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</si>
  <si>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</si>
  <si>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</si>
  <si>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</si>
  <si>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</si>
  <si>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</si>
  <si>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</si>
  <si>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</si>
  <si>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</si>
  <si>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</si>
  <si>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</si>
  <si>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</si>
  <si>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</si>
  <si>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</si>
  <si>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</si>
  <si>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</si>
  <si>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</si>
  <si>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</si>
  <si>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</si>
  <si>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</si>
  <si>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</si>
  <si>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</si>
  <si>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</si>
  <si>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</si>
  <si>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</si>
  <si>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</si>
  <si>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</si>
  <si>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</si>
  <si>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</si>
  <si>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</si>
  <si>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Naknade građanima i kućanstvima u naravi</t>
  </si>
  <si>
    <t>A 7006 05</t>
  </si>
  <si>
    <t>FINANCIRANJE STVARNIH TROŠKOVA OSNOVNOG ŠKOLSTVA</t>
  </si>
  <si>
    <t>Program 7007</t>
  </si>
  <si>
    <t>FINANCIRANJE SREDNJEG ŠKOLSTVA PREMA MINIMALNOM STANDARDU</t>
  </si>
  <si>
    <t>0922</t>
  </si>
  <si>
    <t>K 7007 08</t>
  </si>
  <si>
    <t>IZGRADNJA, REKONSTRUKCIJA I OPREMANJE OBJEKATA SREDNJEG ŠKOLSTVA</t>
  </si>
  <si>
    <t>0923</t>
  </si>
  <si>
    <t>0924</t>
  </si>
  <si>
    <t>0925</t>
  </si>
  <si>
    <t>0926</t>
  </si>
  <si>
    <t>K 7007 09</t>
  </si>
  <si>
    <t>PLANSKO I HITNO ODRŽAVANJE OBJEKATA I OPREME SREDNJEG ŠKOLSTVA I UČENIČKIH DOMOVA</t>
  </si>
  <si>
    <t>A 7007 05</t>
  </si>
  <si>
    <t xml:space="preserve">FINANCIRANJE OPĆIH TROŠKOVA SREDNJEG ŠKOLSTVA </t>
  </si>
  <si>
    <t>Materijal i sirovine</t>
  </si>
  <si>
    <t>A 7007 06</t>
  </si>
  <si>
    <t xml:space="preserve">FINANCIRANJE STVARNIH TROŠKOVA SREDNJEG ŠKOLSTVA </t>
  </si>
  <si>
    <t>Naknade za prijevoz, za rad na terenu i odvojeni život</t>
  </si>
  <si>
    <t>A 7007 07</t>
  </si>
  <si>
    <t>SMJEŠTAJ I PREHRANA UČENIKA U UČENIČKIM DOMOVIMA</t>
  </si>
  <si>
    <t>X</t>
  </si>
  <si>
    <t xml:space="preserve">Zdravstvene i veterinarske usluge </t>
  </si>
  <si>
    <t>Program 7011</t>
  </si>
  <si>
    <t>FINANCIRANJE ŠKOLSTVA IZVAN ŽUPANIJSKOG PRORAČUNA</t>
  </si>
  <si>
    <t>A 7011 01</t>
  </si>
  <si>
    <t>VLASTITI PRIHODI - OSNOVNO ŠKOLSTVO</t>
  </si>
  <si>
    <t xml:space="preserve">VLASTITI PRIHODI - PRORAČUNSKI KORISNICI 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</si>
  <si>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</si>
  <si>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</si>
  <si>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</si>
  <si>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</si>
  <si>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</si>
  <si>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</si>
  <si>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</si>
  <si>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</si>
  <si>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</si>
  <si>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Naknade za rad predstavničkih i izvršnih tijela, povjerenstava i slično</t>
  </si>
  <si>
    <t>Negativne tečajne razlike i razlike zbog primjene valutne klauzule</t>
  </si>
  <si>
    <t>Pomoći dane u inizemstvo i unutar općeg proračuna</t>
  </si>
  <si>
    <t>Tekuće pomoći temeljem prijenosa EU sredstava</t>
  </si>
  <si>
    <t>Naknade građanima i kućanstvima iz EU sredstava</t>
  </si>
  <si>
    <t>Ostali rashodi</t>
  </si>
  <si>
    <t>Tekuće donacije u novcu</t>
  </si>
  <si>
    <t>Rashodi za nabavu neproizvedene dugotrajne imovine</t>
  </si>
  <si>
    <t>Nematerijalna imovina</t>
  </si>
  <si>
    <t>Licence</t>
  </si>
  <si>
    <t xml:space="preserve">Ostali građevinski objekti </t>
  </si>
  <si>
    <t>Prijevozna sredstva</t>
  </si>
  <si>
    <t>Knjige, umjetnička djela i ostale izložbene vrijednosti</t>
  </si>
  <si>
    <t>Knjige</t>
  </si>
  <si>
    <t>Umjetnička djela (izložena u galerijama, muzejima i slično)</t>
  </si>
  <si>
    <t>A 7011 02</t>
  </si>
  <si>
    <t>VLASTITI PRIHODI - SREDNJE ŠKOLSTVO</t>
  </si>
  <si>
    <t>Plaće u naravi</t>
  </si>
  <si>
    <t>Troškovi sudskih postupaka</t>
  </si>
  <si>
    <t xml:space="preserve">Kamate za primljene kredite i zajmove </t>
  </si>
  <si>
    <t>Kamate za primljene kredite i zajmove od kreditnih i ostalih financijskih institucija izvan javnog sektora</t>
  </si>
  <si>
    <t>Subvencije</t>
  </si>
  <si>
    <t xml:space="preserve">Subvencije trgovačkim društvima, zadrugama, poljoprivrednicima i obrtnicima iz EU sredstava </t>
  </si>
  <si>
    <t>Pomoći dane u inozemstvo i unutar općeg proračuna</t>
  </si>
  <si>
    <t>Pomoći proračunskim korisnicima drugih proračuna</t>
  </si>
  <si>
    <t>Tekuće pomoći proračunskim korisnicima drugih proračuna</t>
  </si>
  <si>
    <t>Kapitalne pomoći proračunskim korisnicima drugih proračuna</t>
  </si>
  <si>
    <t>Kapitalne pomoći temeljem prijenosa EU sredstava</t>
  </si>
  <si>
    <t>Naknade građanima i kućanstvima u novcu</t>
  </si>
  <si>
    <t xml:space="preserve">Poslovni objekti </t>
  </si>
  <si>
    <t>Višegodišnji nasadi i osnovno stado</t>
  </si>
  <si>
    <t>Višegodišnji nasadi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</si>
  <si>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</si>
  <si>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</si>
  <si>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</si>
  <si>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</si>
  <si>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 xml:space="preserve">Dodatna ulaganja na građevinskim objektima </t>
  </si>
  <si>
    <t>Dodatna ulaganja na postrojenjima i opremi</t>
  </si>
  <si>
    <t xml:space="preserve">Dodatna ulaganja na postrojenjima i opremi </t>
  </si>
  <si>
    <t>Izdaci za financijsku imovinu i otplate zajmova</t>
  </si>
  <si>
    <t>Izdaci za otplatu glavnice primljenih kredita i zajmova</t>
  </si>
  <si>
    <t>Otplata glavnice primljenih kredita i zajmova od kreditnih i ostalih financijskih institucija izvan javnog sektora</t>
  </si>
  <si>
    <t>Otplata glavnice primljenih zajmova od ostalih tuzemnih financijskih institucija izvan javnog sektora</t>
  </si>
  <si>
    <t>Otplata glavnice primljenih zajmova od trgovačkih društava i obrtnika izvan javnog sektora</t>
  </si>
  <si>
    <t>Otplata glavnice primljenih zajmova od tuzemnih trgovačkih društava izvan javnog sektora</t>
  </si>
  <si>
    <t>Program 1207</t>
  </si>
  <si>
    <t>RAZVOJ ODGOJNO-OBRAZOVNOG SUSTAVA</t>
  </si>
  <si>
    <t>0960</t>
  </si>
  <si>
    <t>A 1207 04</t>
  </si>
  <si>
    <t>ORGANIZACIJA I IZVOĐENJE NATJECANJA I SMOTRI</t>
  </si>
  <si>
    <t>T 1207 06</t>
  </si>
  <si>
    <t>POTICANJE IZVRSNOSTI</t>
  </si>
  <si>
    <t>x</t>
  </si>
  <si>
    <t>0913</t>
  </si>
  <si>
    <t>0914</t>
  </si>
  <si>
    <t>0915</t>
  </si>
  <si>
    <t>T 1207 16</t>
  </si>
  <si>
    <t>PROGRAMI I PROJEKTI U OSNOVNIM I SREDNJIM ŠKOLAMA</t>
  </si>
  <si>
    <t>K 1207 17</t>
  </si>
  <si>
    <t>SUFINANCIRANJE OBAVEZNE ŠKOLSKE LEKTIRE U OSNOVNIM I SREDNJIM ŠKOLAMA</t>
  </si>
  <si>
    <t>T 1207 10</t>
  </si>
  <si>
    <t>ŠKOLSKI OBROK ZA SVE</t>
  </si>
  <si>
    <t>T 1207 11</t>
  </si>
  <si>
    <t>EU PROJEKTI - UČIMO ZAJEDNO 4</t>
  </si>
  <si>
    <t>T 1207 18</t>
  </si>
  <si>
    <t xml:space="preserve">POMOĆNICI U NASTAVI </t>
  </si>
  <si>
    <t>T 1207 19</t>
  </si>
  <si>
    <t>POMOĆNICI U NASTAVI 4</t>
  </si>
  <si>
    <t>52</t>
  </si>
  <si>
    <t>T 1207 20</t>
  </si>
  <si>
    <t>SHEMA - VOĆE, POVRĆE I MLIJEKO</t>
  </si>
  <si>
    <t>T 1207 12</t>
  </si>
  <si>
    <t xml:space="preserve">EU PROJEKTI - VRIJEME JE ZA ŠKOLSKI OBROK </t>
  </si>
  <si>
    <t>T 1207 21</t>
  </si>
  <si>
    <t>PRODUŽENI BORAVAK</t>
  </si>
  <si>
    <t>11</t>
  </si>
  <si>
    <t>T 1207 22</t>
  </si>
  <si>
    <t>CENTRI IZVRSNOSTI</t>
  </si>
  <si>
    <t>T 1207 24</t>
  </si>
  <si>
    <t>PREDŠKOLSKI ODGOJ CENTRA ZA AUTIZAM</t>
  </si>
  <si>
    <t>0620</t>
  </si>
  <si>
    <t>T 1207 23</t>
  </si>
  <si>
    <t>OZAKONJENJE NEZAKONITO IZGRAĐENIH ZGRADA JAVNE NAMJENE</t>
  </si>
  <si>
    <t>OBVEZE PROIZAŠLE IZ SUDSKIH SPOROVA</t>
  </si>
  <si>
    <t>ukupno 3</t>
  </si>
  <si>
    <t>ukupno 4</t>
  </si>
  <si>
    <t>ukupno 5</t>
  </si>
  <si>
    <t>KONTROLA  PLANA PO IZVORIMA FINANCIRANJA</t>
  </si>
  <si>
    <t>Brojčana oznaka i naziv računa</t>
  </si>
  <si>
    <t>PRIHODI POSLOVANJA</t>
  </si>
  <si>
    <t>PRIHODI OD PRODAJE NEFINANCIJSKE IMOVINE</t>
  </si>
  <si>
    <t>PRIHODI UKUPNO</t>
  </si>
  <si>
    <t>RASHODI POSLOVANJA</t>
  </si>
  <si>
    <t>RASHODI ZA NABAVU NEFINANCIJSKE IMOVINE</t>
  </si>
  <si>
    <t>RASHODI UKUPNO</t>
  </si>
  <si>
    <t>PRIMICI OD FINANCIJSKE IMOVINE I ZADUŽIVANJA</t>
  </si>
  <si>
    <t>IZDACI ZA FINANCIJSKU IMOVINU I OTPLATE ZAJMOVA</t>
  </si>
  <si>
    <t>NETO ZADUŽIVANJE/FINANCIRANJE UKUPNO</t>
  </si>
  <si>
    <t>RASPOLOŽIVA SREDSTVA IZ PRETHODNIH GODINA</t>
  </si>
  <si>
    <t>RAZLIKA - VIŠAK/MANJAK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</si>
</sst>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#,##0.00_ ;[Red]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name val="Times New Roman"/>
      <family val="1"/>
    </font>
    <font>
      <i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10"/>
      <color theme="1"/>
      <name val="Times New Roman"/>
      <family val="1"/>
    </font>
    <font>
      <sz val="7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Border="1"/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3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164" fontId="3" fillId="0" borderId="2" xfId="1" applyNumberFormat="1" applyFont="1" applyFill="1" applyBorder="1" applyAlignment="1">
      <alignment horizontal="right" wrapText="1"/>
    </xf>
    <xf numFmtId="0" fontId="0" fillId="0" borderId="0" xfId="0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wrapText="1"/>
    </xf>
    <xf numFmtId="0" fontId="3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top" wrapText="1"/>
    </xf>
    <xf numFmtId="164" fontId="3" fillId="3" borderId="2" xfId="1" applyNumberFormat="1" applyFont="1" applyFill="1" applyBorder="1" applyAlignment="1">
      <alignment wrapText="1"/>
    </xf>
    <xf numFmtId="0" fontId="3" fillId="3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 applyProtection="1">
      <alignment wrapText="1"/>
      <protection locked="0"/>
    </xf>
    <xf numFmtId="0" fontId="3" fillId="5" borderId="2" xfId="0" applyNumberFormat="1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164" fontId="7" fillId="0" borderId="2" xfId="1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164" fontId="7" fillId="0" borderId="2" xfId="1" applyNumberFormat="1" applyFont="1" applyFill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2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wrapText="1"/>
    </xf>
    <xf numFmtId="0" fontId="3" fillId="6" borderId="2" xfId="0" applyFont="1" applyFill="1" applyBorder="1" applyAlignment="1">
      <alignment horizontal="left" vertical="center" wrapText="1"/>
    </xf>
    <xf numFmtId="164" fontId="3" fillId="6" borderId="2" xfId="1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0" fontId="8" fillId="6" borderId="2" xfId="0" applyFont="1" applyFill="1" applyBorder="1" applyAlignment="1">
      <alignment horizontal="left" vertical="top" wrapText="1"/>
    </xf>
    <xf numFmtId="164" fontId="4" fillId="6" borderId="2" xfId="1" applyNumberFormat="1" applyFont="1" applyFill="1" applyBorder="1" applyAlignment="1">
      <alignment horizontal="right" wrapText="1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wrapText="1"/>
    </xf>
    <xf numFmtId="164" fontId="5" fillId="6" borderId="2" xfId="1" applyNumberFormat="1" applyFont="1" applyFill="1" applyBorder="1" applyAlignment="1">
      <alignment horizontal="right" vertical="center" wrapText="1"/>
    </xf>
    <xf numFmtId="164" fontId="3" fillId="6" borderId="2" xfId="0" applyNumberFormat="1" applyFont="1" applyFill="1" applyBorder="1" applyAlignment="1">
      <alignment horizontal="right" wrapText="1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164" fontId="3" fillId="0" borderId="0" xfId="0" applyNumberFormat="1" applyFont="1" applyBorder="1" applyAlignment="1" applyProtection="1">
      <alignment horizontal="right" wrapText="1"/>
      <protection locked="0"/>
    </xf>
    <xf numFmtId="0" fontId="0" fillId="0" borderId="0" xfId="0" applyBorder="1" applyProtection="1">
      <protection locked="0"/>
    </xf>
    <xf numFmtId="0" fontId="11" fillId="0" borderId="0" xfId="0" applyFont="1" applyFill="1" applyBorder="1" applyAlignment="1">
      <alignment vertical="top" wrapText="1"/>
    </xf>
    <xf numFmtId="0" fontId="0" fillId="0" borderId="0" xfId="0" applyBorder="1" applyAlignment="1">
      <alignment horizontal="right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left" wrapText="1"/>
    </xf>
    <xf numFmtId="0" fontId="0" fillId="0" borderId="0" xfId="0" applyFill="1"/>
    <xf numFmtId="1" fontId="3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 wrapText="1"/>
    </xf>
    <xf numFmtId="49" fontId="7" fillId="8" borderId="3" xfId="0" applyNumberFormat="1" applyFont="1" applyFill="1" applyBorder="1" applyAlignment="1">
      <alignment horizontal="center" vertical="center" wrapText="1"/>
    </xf>
    <xf numFmtId="49" fontId="7" fillId="7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9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11" borderId="2" xfId="0" applyNumberFormat="1" applyFont="1" applyFill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3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4" fontId="4" fillId="0" borderId="2" xfId="0" applyNumberFormat="1" applyFont="1" applyBorder="1" applyAlignment="1">
      <alignment vertical="top"/>
    </xf>
    <xf numFmtId="49" fontId="7" fillId="8" borderId="2" xfId="0" applyNumberFormat="1" applyFont="1" applyFill="1" applyBorder="1" applyAlignment="1">
      <alignment horizontal="center" vertical="top"/>
    </xf>
    <xf numFmtId="49" fontId="7" fillId="8" borderId="2" xfId="0" applyNumberFormat="1" applyFont="1" applyFill="1" applyBorder="1" applyAlignment="1">
      <alignment horizontal="center" vertical="top" wrapText="1"/>
    </xf>
    <xf numFmtId="1" fontId="7" fillId="8" borderId="2" xfId="0" applyNumberFormat="1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164" fontId="4" fillId="8" borderId="2" xfId="0" applyNumberFormat="1" applyFont="1" applyFill="1" applyBorder="1" applyAlignment="1">
      <alignment vertical="top" wrapText="1"/>
    </xf>
    <xf numFmtId="0" fontId="4" fillId="8" borderId="2" xfId="0" applyFont="1" applyFill="1" applyBorder="1" applyAlignment="1">
      <alignment vertical="top"/>
    </xf>
    <xf numFmtId="3" fontId="4" fillId="0" borderId="2" xfId="0" applyNumberFormat="1" applyFont="1" applyBorder="1" applyAlignment="1">
      <alignment vertical="top"/>
    </xf>
    <xf numFmtId="164" fontId="4" fillId="8" borderId="2" xfId="0" applyNumberFormat="1" applyFont="1" applyFill="1" applyBorder="1" applyAlignment="1">
      <alignment vertical="top"/>
    </xf>
    <xf numFmtId="49" fontId="8" fillId="10" borderId="2" xfId="0" applyNumberFormat="1" applyFont="1" applyFill="1" applyBorder="1" applyAlignment="1">
      <alignment horizontal="center" vertical="top"/>
    </xf>
    <xf numFmtId="49" fontId="8" fillId="10" borderId="2" xfId="0" applyNumberFormat="1" applyFont="1" applyFill="1" applyBorder="1" applyAlignment="1">
      <alignment horizontal="center" vertical="top" wrapText="1"/>
    </xf>
    <xf numFmtId="1" fontId="8" fillId="10" borderId="2" xfId="0" applyNumberFormat="1" applyFont="1" applyFill="1" applyBorder="1" applyAlignment="1">
      <alignment horizontal="center" vertical="top" wrapText="1"/>
    </xf>
    <xf numFmtId="0" fontId="4" fillId="10" borderId="2" xfId="0" applyFont="1" applyFill="1" applyBorder="1" applyAlignment="1">
      <alignment vertical="top"/>
    </xf>
    <xf numFmtId="0" fontId="4" fillId="10" borderId="2" xfId="0" applyFont="1" applyFill="1" applyBorder="1" applyAlignment="1">
      <alignment vertical="top" wrapText="1"/>
    </xf>
    <xf numFmtId="164" fontId="4" fillId="10" borderId="2" xfId="0" applyNumberFormat="1" applyFont="1" applyFill="1" applyBorder="1" applyAlignment="1">
      <alignment vertical="top"/>
    </xf>
    <xf numFmtId="49" fontId="7" fillId="2" borderId="2" xfId="0" applyNumberFormat="1" applyFont="1" applyFill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center" vertical="top" wrapText="1"/>
    </xf>
    <xf numFmtId="1" fontId="7" fillId="2" borderId="2" xfId="0" applyNumberFormat="1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164" fontId="3" fillId="6" borderId="2" xfId="0" applyNumberFormat="1" applyFont="1" applyFill="1" applyBorder="1" applyAlignment="1">
      <alignment vertical="top"/>
    </xf>
    <xf numFmtId="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vertical="top"/>
    </xf>
    <xf numFmtId="4" fontId="7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3" fontId="7" fillId="13" borderId="2" xfId="0" applyNumberFormat="1" applyFont="1" applyFill="1" applyBorder="1" applyAlignment="1">
      <alignment horizontal="center" vertical="top"/>
    </xf>
    <xf numFmtId="3" fontId="7" fillId="7" borderId="2" xfId="0" applyNumberFormat="1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center" vertical="center"/>
    </xf>
    <xf numFmtId="0" fontId="3" fillId="6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164" fontId="3" fillId="2" borderId="2" xfId="0" applyNumberFormat="1" applyFont="1" applyFill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" fontId="3" fillId="13" borderId="2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 wrapText="1"/>
    </xf>
    <xf numFmtId="1" fontId="7" fillId="10" borderId="2" xfId="0" applyNumberFormat="1" applyFont="1" applyFill="1" applyBorder="1" applyAlignment="1">
      <alignment horizontal="center" vertical="top" wrapText="1"/>
    </xf>
    <xf numFmtId="0" fontId="3" fillId="0" borderId="0" xfId="1" applyNumberFormat="1" applyFont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/>
    </xf>
    <xf numFmtId="3" fontId="7" fillId="0" borderId="2" xfId="0" applyNumberFormat="1" applyFont="1" applyFill="1" applyBorder="1" applyAlignment="1">
      <alignment horizontal="center" vertical="top"/>
    </xf>
    <xf numFmtId="3" fontId="7" fillId="4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horizontal="center" vertical="top"/>
    </xf>
    <xf numFmtId="3" fontId="3" fillId="4" borderId="2" xfId="0" applyNumberFormat="1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vertical="top"/>
    </xf>
    <xf numFmtId="3" fontId="4" fillId="0" borderId="2" xfId="0" applyNumberFormat="1" applyFont="1" applyBorder="1" applyAlignment="1">
      <alignment horizontal="center" vertical="top"/>
    </xf>
    <xf numFmtId="4" fontId="8" fillId="10" borderId="2" xfId="1" applyNumberFormat="1" applyFont="1" applyFill="1" applyBorder="1" applyAlignment="1">
      <alignment wrapText="1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2" xfId="0" applyNumberFormat="1" applyFont="1" applyFill="1" applyBorder="1" applyAlignment="1">
      <alignment horizontal="center" vertical="top" wrapText="1"/>
    </xf>
    <xf numFmtId="1" fontId="7" fillId="14" borderId="2" xfId="0" applyNumberFormat="1" applyFont="1" applyFill="1" applyBorder="1" applyAlignment="1">
      <alignment horizontal="center" vertical="top" wrapText="1"/>
    </xf>
    <xf numFmtId="0" fontId="7" fillId="14" borderId="2" xfId="0" applyFont="1" applyFill="1" applyBorder="1" applyAlignment="1">
      <alignment vertical="top"/>
    </xf>
    <xf numFmtId="3" fontId="7" fillId="14" borderId="2" xfId="0" applyNumberFormat="1" applyFont="1" applyFill="1" applyBorder="1" applyAlignment="1">
      <alignment vertical="top"/>
    </xf>
    <xf numFmtId="0" fontId="7" fillId="14" borderId="2" xfId="0" applyFont="1" applyFill="1" applyBorder="1" applyAlignment="1">
      <alignment vertical="top" wrapText="1"/>
    </xf>
    <xf numFmtId="164" fontId="7" fillId="14" borderId="2" xfId="0" applyNumberFormat="1" applyFont="1" applyFill="1" applyBorder="1" applyAlignment="1">
      <alignment vertical="top"/>
    </xf>
    <xf numFmtId="0" fontId="3" fillId="14" borderId="2" xfId="0" applyFont="1" applyFill="1" applyBorder="1" applyAlignment="1">
      <alignment vertical="top"/>
    </xf>
    <xf numFmtId="3" fontId="3" fillId="14" borderId="2" xfId="0" applyNumberFormat="1" applyFont="1" applyFill="1" applyBorder="1" applyAlignment="1">
      <alignment vertical="top"/>
    </xf>
    <xf numFmtId="0" fontId="3" fillId="15" borderId="0" xfId="0" applyFont="1" applyFill="1" applyAlignment="1">
      <alignment horizontal="center" vertical="center"/>
    </xf>
    <xf numFmtId="1" fontId="7" fillId="16" borderId="2" xfId="0" applyNumberFormat="1" applyFont="1" applyFill="1" applyBorder="1" applyAlignment="1">
      <alignment horizontal="center" vertical="top" wrapText="1"/>
    </xf>
    <xf numFmtId="0" fontId="3" fillId="16" borderId="0" xfId="0" applyFont="1" applyFill="1" applyAlignment="1">
      <alignment horizontal="center" vertical="center"/>
    </xf>
    <xf numFmtId="3" fontId="7" fillId="17" borderId="2" xfId="0" applyNumberFormat="1" applyFont="1" applyFill="1" applyBorder="1" applyAlignment="1">
      <alignment horizontal="center" vertical="top"/>
    </xf>
    <xf numFmtId="1" fontId="7" fillId="18" borderId="2" xfId="0" applyNumberFormat="1" applyFont="1" applyFill="1" applyBorder="1" applyAlignment="1">
      <alignment horizontal="center" vertical="top" wrapText="1"/>
    </xf>
    <xf numFmtId="3" fontId="7" fillId="18" borderId="2" xfId="0" applyNumberFormat="1" applyFont="1" applyFill="1" applyBorder="1" applyAlignment="1">
      <alignment horizontal="center" vertical="top"/>
    </xf>
    <xf numFmtId="164" fontId="3" fillId="18" borderId="2" xfId="0" applyNumberFormat="1" applyFont="1" applyFill="1" applyBorder="1" applyAlignment="1" applyProtection="1">
      <alignment vertical="top"/>
      <protection locked="0"/>
    </xf>
    <xf numFmtId="0" fontId="3" fillId="18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vertical="top"/>
    </xf>
    <xf numFmtId="3" fontId="3" fillId="17" borderId="2" xfId="0" applyNumberFormat="1" applyFont="1" applyFill="1" applyBorder="1" applyAlignment="1">
      <alignment horizontal="center" vertical="top"/>
    </xf>
    <xf numFmtId="164" fontId="3" fillId="0" borderId="2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7" fillId="0" borderId="2" xfId="0" applyFont="1" applyBorder="1" applyAlignment="1">
      <alignment horizontal="center" vertical="top" wrapText="1"/>
    </xf>
    <xf numFmtId="49" fontId="7" fillId="5" borderId="2" xfId="0" applyNumberFormat="1" applyFont="1" applyFill="1" applyBorder="1" applyAlignment="1">
      <alignment horizontal="center" vertical="top"/>
    </xf>
    <xf numFmtId="49" fontId="7" fillId="5" borderId="2" xfId="0" applyNumberFormat="1" applyFont="1" applyFill="1" applyBorder="1" applyAlignment="1">
      <alignment horizontal="center" vertical="top" wrapText="1"/>
    </xf>
    <xf numFmtId="1" fontId="7" fillId="5" borderId="2" xfId="0" applyNumberFormat="1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vertical="top"/>
    </xf>
    <xf numFmtId="0" fontId="4" fillId="5" borderId="2" xfId="0" applyFont="1" applyFill="1" applyBorder="1" applyAlignment="1">
      <alignment vertical="top" wrapText="1"/>
    </xf>
    <xf numFmtId="164" fontId="4" fillId="5" borderId="2" xfId="0" applyNumberFormat="1" applyFont="1" applyFill="1" applyBorder="1" applyAlignment="1">
      <alignment vertical="top"/>
    </xf>
    <xf numFmtId="49" fontId="7" fillId="19" borderId="2" xfId="0" applyNumberFormat="1" applyFont="1" applyFill="1" applyBorder="1" applyAlignment="1">
      <alignment horizontal="center" vertical="top"/>
    </xf>
    <xf numFmtId="0" fontId="3" fillId="8" borderId="0" xfId="0" applyFont="1" applyFill="1" applyAlignment="1">
      <alignment horizontal="center"/>
    </xf>
    <xf numFmtId="1" fontId="7" fillId="20" borderId="2" xfId="0" applyNumberFormat="1" applyFont="1" applyFill="1" applyBorder="1" applyAlignment="1">
      <alignment horizontal="center" vertical="top" wrapText="1"/>
    </xf>
    <xf numFmtId="0" fontId="3" fillId="20" borderId="0" xfId="0" applyFont="1" applyFill="1" applyAlignment="1">
      <alignment horizontal="center"/>
    </xf>
    <xf numFmtId="1" fontId="7" fillId="21" borderId="2" xfId="0" applyNumberFormat="1" applyFont="1" applyFill="1" applyBorder="1" applyAlignment="1">
      <alignment horizontal="center" vertical="top" wrapText="1"/>
    </xf>
    <xf numFmtId="0" fontId="3" fillId="8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64" fontId="3" fillId="0" borderId="2" xfId="0" applyNumberFormat="1" applyFont="1" applyFill="1" applyBorder="1" applyAlignment="1" applyProtection="1">
      <alignment vertical="top"/>
      <protection locked="0"/>
    </xf>
    <xf numFmtId="1" fontId="7" fillId="6" borderId="2" xfId="0" applyNumberFormat="1" applyFont="1" applyFill="1" applyBorder="1" applyAlignment="1">
      <alignment horizontal="center" vertical="top" wrapText="1"/>
    </xf>
    <xf numFmtId="0" fontId="3" fillId="22" borderId="2" xfId="0" applyFont="1" applyFill="1" applyBorder="1" applyAlignment="1">
      <alignment vertical="top"/>
    </xf>
    <xf numFmtId="0" fontId="3" fillId="22" borderId="2" xfId="0" applyFont="1" applyFill="1" applyBorder="1" applyAlignment="1">
      <alignment vertical="top" wrapText="1"/>
    </xf>
    <xf numFmtId="49" fontId="3" fillId="0" borderId="0" xfId="0" applyNumberFormat="1" applyFont="1" applyAlignment="1">
      <alignment horizontal="center" vertical="top"/>
    </xf>
    <xf numFmtId="1" fontId="7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/>
    </xf>
    <xf numFmtId="49" fontId="3" fillId="6" borderId="2" xfId="0" applyNumberFormat="1" applyFont="1" applyFill="1" applyBorder="1" applyAlignment="1">
      <alignment horizontal="center" vertical="top"/>
    </xf>
    <xf numFmtId="49" fontId="7" fillId="6" borderId="2" xfId="0" applyNumberFormat="1" applyFont="1" applyFill="1" applyBorder="1" applyAlignment="1">
      <alignment horizontal="center" vertical="top" wrapText="1"/>
    </xf>
    <xf numFmtId="3" fontId="3" fillId="6" borderId="2" xfId="0" applyNumberFormat="1" applyFont="1" applyFill="1" applyBorder="1" applyAlignment="1">
      <alignment vertical="top"/>
    </xf>
    <xf numFmtId="0" fontId="3" fillId="23" borderId="2" xfId="0" applyFont="1" applyFill="1" applyBorder="1" applyAlignment="1">
      <alignment vertical="top" wrapText="1"/>
    </xf>
    <xf numFmtId="49" fontId="3" fillId="0" borderId="2" xfId="0" applyNumberFormat="1" applyFont="1" applyBorder="1" applyAlignment="1">
      <alignment horizontal="center" vertical="top"/>
    </xf>
    <xf numFmtId="3" fontId="7" fillId="23" borderId="2" xfId="0" applyNumberFormat="1" applyFont="1" applyFill="1" applyBorder="1" applyAlignment="1">
      <alignment horizontal="center" vertical="top"/>
    </xf>
    <xf numFmtId="3" fontId="3" fillId="6" borderId="0" xfId="0" applyNumberFormat="1" applyFont="1" applyFill="1" applyAlignment="1" applyProtection="1">
      <alignment horizontal="center" vertical="top"/>
    </xf>
    <xf numFmtId="3" fontId="3" fillId="0" borderId="0" xfId="0" applyNumberFormat="1" applyFont="1" applyAlignment="1" applyProtection="1">
      <alignment horizontal="center" vertical="top"/>
    </xf>
    <xf numFmtId="0" fontId="3" fillId="6" borderId="2" xfId="0" applyFont="1" applyFill="1" applyBorder="1" applyAlignment="1" applyProtection="1">
      <alignment horizontal="left" vertical="center" wrapText="1"/>
    </xf>
    <xf numFmtId="4" fontId="17" fillId="6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center"/>
    </xf>
    <xf numFmtId="0" fontId="8" fillId="6" borderId="2" xfId="0" applyFont="1" applyFill="1" applyBorder="1" applyAlignment="1" applyProtection="1">
      <alignment horizontal="left" vertical="top" wrapText="1"/>
    </xf>
    <xf numFmtId="164" fontId="4" fillId="6" borderId="2" xfId="0" applyNumberFormat="1" applyFont="1" applyFill="1" applyBorder="1" applyAlignment="1" applyProtection="1">
      <alignment horizontal="right" vertical="top"/>
    </xf>
    <xf numFmtId="164" fontId="3" fillId="6" borderId="2" xfId="0" applyNumberFormat="1" applyFont="1" applyFill="1" applyBorder="1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164" fontId="3" fillId="0" borderId="0" xfId="0" applyNumberFormat="1" applyFont="1" applyAlignment="1" applyProtection="1">
      <alignment vertical="top"/>
    </xf>
    <xf numFmtId="0" fontId="5" fillId="0" borderId="2" xfId="0" applyFont="1" applyBorder="1" applyAlignment="1" applyProtection="1">
      <alignment vertical="top" wrapText="1"/>
    </xf>
    <xf numFmtId="164" fontId="5" fillId="0" borderId="2" xfId="1" applyNumberFormat="1" applyFont="1" applyFill="1" applyBorder="1" applyAlignment="1" applyProtection="1">
      <alignment horizontal="center" vertical="center" wrapText="1"/>
    </xf>
    <xf numFmtId="164" fontId="18" fillId="6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top" wrapText="1"/>
    </xf>
    <xf numFmtId="164" fontId="3" fillId="0" borderId="2" xfId="0" applyNumberFormat="1" applyFont="1" applyBorder="1" applyAlignment="1" applyProtection="1">
      <alignment vertical="top"/>
    </xf>
    <xf numFmtId="0" fontId="3" fillId="7" borderId="4" xfId="0" applyFont="1" applyFill="1" applyBorder="1" applyAlignment="1" applyProtection="1">
      <alignment horizontal="center"/>
    </xf>
    <xf numFmtId="0" fontId="3" fillId="7" borderId="2" xfId="0" applyFont="1" applyFill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center" vertical="top" wrapText="1"/>
    </xf>
    <xf numFmtId="0" fontId="7" fillId="6" borderId="2" xfId="0" applyFont="1" applyFill="1" applyBorder="1" applyAlignment="1" applyProtection="1">
      <alignment horizontal="center" wrapText="1"/>
    </xf>
    <xf numFmtId="164" fontId="5" fillId="6" borderId="2" xfId="1" applyNumberFormat="1" applyFont="1" applyFill="1" applyBorder="1" applyAlignment="1" applyProtection="1">
      <alignment horizontal="center" vertical="center" wrapText="1"/>
    </xf>
    <xf numFmtId="164" fontId="3" fillId="6" borderId="2" xfId="0" applyNumberFormat="1" applyFont="1" applyFill="1" applyBorder="1" applyAlignment="1" applyProtection="1">
      <alignment horizontal="right" wrapText="1"/>
    </xf>
    <xf numFmtId="164" fontId="0" fillId="0" borderId="0" xfId="0" applyNumberFormat="1"/>
    <xf numFmtId="0" fontId="6" fillId="0" borderId="0" xfId="0" applyFont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25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8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left" vertical="center" wrapText="1"/>
    </xf>
    <xf numFmtId="4" fontId="17" fillId="3" borderId="2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78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%202021\2021%20&#381;UPANIJA\2021%20-%20FINANCIJSKI%20PLAN%20I%20REBALANSI%20ZA%202021\2021%20-%201.REBALANS%202021%20napravljen%2023.2.2021\II.%20gimnazija%20Osijek-1.rebalans%20%202021.%20napravljen%2023.2.20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nja\OneDrive%20-%20CARNET\x%202021\2021%20&#381;UPANIJA\2021%20-%20FINANCIJSKI%20PLAN%20I%20REBALANSI%20ZA%202021\2021%20-%201.REBALANS%202021%20napravljen%2023.2.2021\II.%20gimnazija%20Osijek-1.rebalans%20%202021.%20napravljen%206.4.2021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639F225\II.%20gimnazija%20Osijek-1.rebalans%20%202021.%20napravljen%2023.2.202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I.-prihodi"/>
      <sheetName val="POSEBNI DIO-rashodi"/>
      <sheetName val="REKAPITULACIJA"/>
    </sheetNames>
    <sheetDataSet>
      <sheetData sheetId="0">
        <row r="430">
          <cell r="C430">
            <v>41600</v>
          </cell>
          <cell r="D430">
            <v>-13725</v>
          </cell>
          <cell r="E430">
            <v>27875</v>
          </cell>
        </row>
        <row r="431">
          <cell r="C431">
            <v>900973</v>
          </cell>
          <cell r="D431">
            <v>0</v>
          </cell>
          <cell r="E431">
            <v>900973</v>
          </cell>
        </row>
        <row r="432">
          <cell r="C432">
            <v>0</v>
          </cell>
          <cell r="D432">
            <v>0</v>
          </cell>
          <cell r="E432">
            <v>0</v>
          </cell>
        </row>
        <row r="433">
          <cell r="C433">
            <v>0</v>
          </cell>
          <cell r="D433">
            <v>0</v>
          </cell>
          <cell r="E433">
            <v>0</v>
          </cell>
        </row>
        <row r="434">
          <cell r="C434">
            <v>0</v>
          </cell>
          <cell r="D434">
            <v>0</v>
          </cell>
          <cell r="E434">
            <v>0</v>
          </cell>
        </row>
        <row r="435">
          <cell r="C435">
            <v>16000</v>
          </cell>
          <cell r="D435">
            <v>4000</v>
          </cell>
          <cell r="E435">
            <v>20000</v>
          </cell>
        </row>
        <row r="436">
          <cell r="C436">
            <v>68700</v>
          </cell>
          <cell r="D436">
            <v>12300</v>
          </cell>
          <cell r="E436">
            <v>81000</v>
          </cell>
        </row>
        <row r="437">
          <cell r="C437">
            <v>5020</v>
          </cell>
          <cell r="D437">
            <v>0</v>
          </cell>
          <cell r="E437">
            <v>5020</v>
          </cell>
        </row>
        <row r="438">
          <cell r="C438">
            <v>7960660</v>
          </cell>
          <cell r="D438">
            <v>390500</v>
          </cell>
          <cell r="E438">
            <v>8351160</v>
          </cell>
        </row>
        <row r="439">
          <cell r="C439">
            <v>37000</v>
          </cell>
          <cell r="D439">
            <v>0</v>
          </cell>
          <cell r="E439">
            <v>37000</v>
          </cell>
        </row>
        <row r="440">
          <cell r="C440">
            <v>270</v>
          </cell>
          <cell r="D440">
            <v>0</v>
          </cell>
          <cell r="E440">
            <v>270</v>
          </cell>
        </row>
        <row r="441">
          <cell r="C441">
            <v>0</v>
          </cell>
          <cell r="D441">
            <v>0</v>
          </cell>
          <cell r="E441">
            <v>0</v>
          </cell>
        </row>
      </sheetData>
      <sheetData sheetId="1">
        <row r="871">
          <cell r="L871">
            <v>41600</v>
          </cell>
          <cell r="M871">
            <v>-13725</v>
          </cell>
          <cell r="N871">
            <v>27875</v>
          </cell>
        </row>
        <row r="872">
          <cell r="L872">
            <v>900973</v>
          </cell>
          <cell r="M872">
            <v>0</v>
          </cell>
          <cell r="N872">
            <v>900973</v>
          </cell>
        </row>
        <row r="873">
          <cell r="L873">
            <v>0</v>
          </cell>
          <cell r="M873">
            <v>0</v>
          </cell>
          <cell r="N873">
            <v>0</v>
          </cell>
        </row>
        <row r="874">
          <cell r="L874">
            <v>0</v>
          </cell>
          <cell r="M874">
            <v>0</v>
          </cell>
          <cell r="N874">
            <v>0</v>
          </cell>
        </row>
        <row r="875">
          <cell r="L875">
            <v>0</v>
          </cell>
          <cell r="M875">
            <v>0</v>
          </cell>
          <cell r="N875">
            <v>0</v>
          </cell>
        </row>
        <row r="876">
          <cell r="L876">
            <v>16000</v>
          </cell>
          <cell r="M876">
            <v>4000</v>
          </cell>
          <cell r="N876">
            <v>20000</v>
          </cell>
        </row>
        <row r="877">
          <cell r="L877">
            <v>68700</v>
          </cell>
          <cell r="M877">
            <v>12300</v>
          </cell>
          <cell r="N877">
            <v>81000</v>
          </cell>
        </row>
        <row r="878">
          <cell r="L878">
            <v>5020</v>
          </cell>
          <cell r="M878">
            <v>0</v>
          </cell>
          <cell r="N878">
            <v>5020</v>
          </cell>
        </row>
        <row r="879">
          <cell r="L879">
            <v>7960660</v>
          </cell>
          <cell r="M879">
            <v>390500</v>
          </cell>
          <cell r="N879">
            <v>8351160</v>
          </cell>
        </row>
        <row r="880">
          <cell r="L880">
            <v>37000</v>
          </cell>
          <cell r="M880">
            <v>0</v>
          </cell>
          <cell r="N880">
            <v>37000</v>
          </cell>
        </row>
        <row r="881">
          <cell r="L881">
            <v>270</v>
          </cell>
          <cell r="M881">
            <v>0</v>
          </cell>
          <cell r="N881">
            <v>270</v>
          </cell>
        </row>
        <row r="882">
          <cell r="L882">
            <v>0</v>
          </cell>
          <cell r="M882">
            <v>0</v>
          </cell>
          <cell r="N882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ODI"/>
      <sheetName val="RASHODI"/>
      <sheetName val="REKAPITULACIJA"/>
    </sheetNames>
    <sheetDataSet>
      <sheetData sheetId="0">
        <row r="422">
          <cell r="C422">
            <v>8965053</v>
          </cell>
          <cell r="D422">
            <v>394500</v>
          </cell>
          <cell r="E422">
            <v>9359553</v>
          </cell>
        </row>
        <row r="423">
          <cell r="C423">
            <v>270</v>
          </cell>
          <cell r="D423">
            <v>0</v>
          </cell>
          <cell r="E423">
            <v>270</v>
          </cell>
        </row>
        <row r="425">
          <cell r="C425">
            <v>64900</v>
          </cell>
          <cell r="D425">
            <v>12300</v>
          </cell>
          <cell r="E425">
            <v>77200</v>
          </cell>
        </row>
      </sheetData>
      <sheetData sheetId="1">
        <row r="863">
          <cell r="L863">
            <v>8953473</v>
          </cell>
          <cell r="M863">
            <v>406800</v>
          </cell>
          <cell r="N863">
            <v>9360273</v>
          </cell>
        </row>
        <row r="864">
          <cell r="L864">
            <v>76750</v>
          </cell>
          <cell r="M864">
            <v>0</v>
          </cell>
          <cell r="N864">
            <v>76750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I.-prihodi"/>
      <sheetName val="POSEBNI DIO-rashodi"/>
      <sheetName val="REKAPITULACIJA"/>
    </sheetNames>
    <sheetDataSet>
      <sheetData sheetId="0" refreshError="1">
        <row r="424">
          <cell r="C424">
            <v>0</v>
          </cell>
          <cell r="D424">
            <v>0</v>
          </cell>
          <cell r="E424">
            <v>0</v>
          </cell>
        </row>
      </sheetData>
      <sheetData sheetId="1" refreshError="1">
        <row r="865">
          <cell r="L865">
            <v>0</v>
          </cell>
          <cell r="M865">
            <v>0</v>
          </cell>
          <cell r="N865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622"/>
  <sheetViews>
    <sheetView topLeftCell="A256" workbookViewId="0">
      <selection activeCell="E442" sqref="E442"/>
    </sheetView>
  </sheetViews>
  <sheetFormatPr defaultRowHeight="15" x14ac:dyDescent="0.25"/>
  <cols>
    <col min="1" max="1" width="4.7109375" style="51" customWidth="1"/>
    <col min="2" max="2" width="64.5703125" style="66" customWidth="1"/>
    <col min="3" max="5" width="15.42578125" style="67" customWidth="1"/>
    <col min="6" max="6" width="28.28515625" style="1" customWidth="1"/>
    <col min="7" max="16384" width="9.140625" style="1"/>
  </cols>
  <sheetData>
    <row r="1" spans="1:9" x14ac:dyDescent="0.25">
      <c r="A1" s="232" t="s">
        <v>103</v>
      </c>
      <c r="B1" s="233"/>
      <c r="C1" s="233"/>
      <c r="D1" s="233"/>
      <c r="E1" s="233"/>
    </row>
    <row r="2" spans="1:9" ht="14.25" customHeight="1" x14ac:dyDescent="0.25">
      <c r="A2" s="234"/>
      <c r="B2" s="234"/>
      <c r="C2" s="234"/>
      <c r="D2" s="234"/>
      <c r="E2" s="234"/>
    </row>
    <row r="3" spans="1:9" s="5" customFormat="1" ht="25.5" x14ac:dyDescent="0.2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I3" s="6"/>
    </row>
    <row r="4" spans="1:9" s="10" customFormat="1" x14ac:dyDescent="0.25">
      <c r="A4" s="7">
        <v>6</v>
      </c>
      <c r="B4" s="8" t="s">
        <v>5</v>
      </c>
      <c r="C4" s="9">
        <f t="shared" ref="C4:E4" si="0">SUM(C5,C20,C49,C64,C79,C94,C116,C166,C202,C210,C218,C226,C241,C256,C271,C286)</f>
        <v>8965053</v>
      </c>
      <c r="D4" s="9">
        <f t="shared" si="0"/>
        <v>394500</v>
      </c>
      <c r="E4" s="9">
        <f t="shared" si="0"/>
        <v>9359553</v>
      </c>
    </row>
    <row r="5" spans="1:9" s="10" customFormat="1" hidden="1" x14ac:dyDescent="0.25">
      <c r="A5" s="3">
        <v>631</v>
      </c>
      <c r="B5" s="11" t="s">
        <v>6</v>
      </c>
      <c r="C5" s="12">
        <f>SUM(C6,C13)</f>
        <v>0</v>
      </c>
      <c r="D5" s="12">
        <f>SUM(D6,D13)</f>
        <v>0</v>
      </c>
      <c r="E5" s="12">
        <f>SUM(E6,E13)</f>
        <v>0</v>
      </c>
    </row>
    <row r="6" spans="1:9" s="10" customFormat="1" hidden="1" x14ac:dyDescent="0.25">
      <c r="A6" s="13">
        <v>6311</v>
      </c>
      <c r="B6" s="14" t="s">
        <v>7</v>
      </c>
      <c r="C6" s="15">
        <f t="shared" ref="C6" si="1">SUM(C7:C12)</f>
        <v>0</v>
      </c>
      <c r="D6" s="15">
        <f t="shared" ref="D6:E6" si="2">SUM(D7:D12)</f>
        <v>0</v>
      </c>
      <c r="E6" s="15">
        <f t="shared" si="2"/>
        <v>0</v>
      </c>
    </row>
    <row r="7" spans="1:9" s="10" customFormat="1" hidden="1" x14ac:dyDescent="0.25">
      <c r="A7" s="16"/>
      <c r="B7" s="17">
        <v>3210</v>
      </c>
      <c r="C7" s="18"/>
      <c r="D7" s="18"/>
      <c r="E7" s="18"/>
    </row>
    <row r="8" spans="1:9" s="10" customFormat="1" hidden="1" x14ac:dyDescent="0.25">
      <c r="A8" s="16"/>
      <c r="B8" s="17">
        <v>4910</v>
      </c>
      <c r="C8" s="18"/>
      <c r="D8" s="18"/>
      <c r="E8" s="18"/>
    </row>
    <row r="9" spans="1:9" s="10" customFormat="1" hidden="1" x14ac:dyDescent="0.25">
      <c r="A9" s="16"/>
      <c r="B9" s="17">
        <v>5410</v>
      </c>
      <c r="C9" s="18"/>
      <c r="D9" s="18"/>
      <c r="E9" s="18"/>
    </row>
    <row r="10" spans="1:9" s="10" customFormat="1" hidden="1" x14ac:dyDescent="0.25">
      <c r="A10" s="16"/>
      <c r="B10" s="17">
        <v>6210</v>
      </c>
      <c r="C10" s="18"/>
      <c r="D10" s="18"/>
      <c r="E10" s="18"/>
    </row>
    <row r="11" spans="1:9" s="10" customFormat="1" hidden="1" x14ac:dyDescent="0.25">
      <c r="A11" s="16"/>
      <c r="B11" s="17">
        <v>7210</v>
      </c>
      <c r="C11" s="18"/>
      <c r="D11" s="18"/>
      <c r="E11" s="18"/>
    </row>
    <row r="12" spans="1:9" s="10" customFormat="1" hidden="1" x14ac:dyDescent="0.25">
      <c r="A12" s="16"/>
      <c r="B12" s="17">
        <v>8210</v>
      </c>
      <c r="C12" s="18"/>
      <c r="D12" s="18"/>
      <c r="E12" s="18"/>
    </row>
    <row r="13" spans="1:9" s="10" customFormat="1" hidden="1" x14ac:dyDescent="0.25">
      <c r="A13" s="13">
        <v>6312</v>
      </c>
      <c r="B13" s="14" t="s">
        <v>8</v>
      </c>
      <c r="C13" s="15">
        <f t="shared" ref="C13:E13" si="3">SUM(C14:C19)</f>
        <v>0</v>
      </c>
      <c r="D13" s="15">
        <f t="shared" si="3"/>
        <v>0</v>
      </c>
      <c r="E13" s="15">
        <f t="shared" si="3"/>
        <v>0</v>
      </c>
    </row>
    <row r="14" spans="1:9" s="10" customFormat="1" hidden="1" x14ac:dyDescent="0.25">
      <c r="A14" s="16"/>
      <c r="B14" s="17">
        <v>3210</v>
      </c>
      <c r="C14" s="18"/>
      <c r="D14" s="18"/>
      <c r="E14" s="18"/>
    </row>
    <row r="15" spans="1:9" s="10" customFormat="1" hidden="1" x14ac:dyDescent="0.25">
      <c r="A15" s="16"/>
      <c r="B15" s="17">
        <v>4910</v>
      </c>
      <c r="C15" s="18"/>
      <c r="D15" s="18"/>
      <c r="E15" s="18"/>
    </row>
    <row r="16" spans="1:9" s="10" customFormat="1" hidden="1" x14ac:dyDescent="0.25">
      <c r="A16" s="16"/>
      <c r="B16" s="17">
        <v>5410</v>
      </c>
      <c r="C16" s="18"/>
      <c r="D16" s="18"/>
      <c r="E16" s="18"/>
    </row>
    <row r="17" spans="1:5" s="10" customFormat="1" hidden="1" x14ac:dyDescent="0.25">
      <c r="A17" s="16"/>
      <c r="B17" s="17">
        <v>6210</v>
      </c>
      <c r="C17" s="18"/>
      <c r="D17" s="18"/>
      <c r="E17" s="18"/>
    </row>
    <row r="18" spans="1:5" s="10" customFormat="1" hidden="1" x14ac:dyDescent="0.25">
      <c r="A18" s="16"/>
      <c r="B18" s="17">
        <v>7210</v>
      </c>
      <c r="C18" s="18"/>
      <c r="D18" s="18"/>
      <c r="E18" s="18"/>
    </row>
    <row r="19" spans="1:5" s="10" customFormat="1" hidden="1" x14ac:dyDescent="0.25">
      <c r="A19" s="16"/>
      <c r="B19" s="17">
        <v>8210</v>
      </c>
      <c r="C19" s="18"/>
      <c r="D19" s="18"/>
      <c r="E19" s="18"/>
    </row>
    <row r="20" spans="1:5" s="10" customFormat="1" hidden="1" x14ac:dyDescent="0.25">
      <c r="A20" s="3">
        <v>632</v>
      </c>
      <c r="B20" s="11" t="s">
        <v>9</v>
      </c>
      <c r="C20" s="12">
        <f>SUM(C21,C28,C35,C42)</f>
        <v>0</v>
      </c>
      <c r="D20" s="12">
        <f t="shared" ref="D20:E20" si="4">SUM(D21,D28,D35,D42)</f>
        <v>0</v>
      </c>
      <c r="E20" s="12">
        <f t="shared" si="4"/>
        <v>0</v>
      </c>
    </row>
    <row r="21" spans="1:5" s="10" customFormat="1" hidden="1" x14ac:dyDescent="0.25">
      <c r="A21" s="13">
        <v>6321</v>
      </c>
      <c r="B21" s="14" t="s">
        <v>10</v>
      </c>
      <c r="C21" s="15">
        <f t="shared" ref="C21:E21" si="5">SUM(C22:C27)</f>
        <v>0</v>
      </c>
      <c r="D21" s="15">
        <f t="shared" si="5"/>
        <v>0</v>
      </c>
      <c r="E21" s="15">
        <f t="shared" si="5"/>
        <v>0</v>
      </c>
    </row>
    <row r="22" spans="1:5" s="10" customFormat="1" hidden="1" x14ac:dyDescent="0.25">
      <c r="A22" s="16"/>
      <c r="B22" s="17">
        <v>3210</v>
      </c>
      <c r="C22" s="18"/>
      <c r="D22" s="18"/>
      <c r="E22" s="18"/>
    </row>
    <row r="23" spans="1:5" s="10" customFormat="1" hidden="1" x14ac:dyDescent="0.25">
      <c r="A23" s="16"/>
      <c r="B23" s="17">
        <v>4910</v>
      </c>
      <c r="C23" s="18"/>
      <c r="D23" s="18"/>
      <c r="E23" s="18"/>
    </row>
    <row r="24" spans="1:5" s="10" customFormat="1" hidden="1" x14ac:dyDescent="0.25">
      <c r="A24" s="16"/>
      <c r="B24" s="17">
        <v>5410</v>
      </c>
      <c r="C24" s="18"/>
      <c r="D24" s="18"/>
      <c r="E24" s="18"/>
    </row>
    <row r="25" spans="1:5" s="10" customFormat="1" hidden="1" x14ac:dyDescent="0.25">
      <c r="A25" s="16"/>
      <c r="B25" s="17">
        <v>6210</v>
      </c>
      <c r="C25" s="18"/>
      <c r="D25" s="18"/>
      <c r="E25" s="18"/>
    </row>
    <row r="26" spans="1:5" s="10" customFormat="1" hidden="1" x14ac:dyDescent="0.25">
      <c r="A26" s="16"/>
      <c r="B26" s="17">
        <v>7210</v>
      </c>
      <c r="C26" s="18"/>
      <c r="D26" s="18"/>
      <c r="E26" s="18"/>
    </row>
    <row r="27" spans="1:5" s="10" customFormat="1" hidden="1" x14ac:dyDescent="0.25">
      <c r="A27" s="16"/>
      <c r="B27" s="17">
        <v>8210</v>
      </c>
      <c r="C27" s="18"/>
      <c r="D27" s="18"/>
      <c r="E27" s="18"/>
    </row>
    <row r="28" spans="1:5" s="10" customFormat="1" hidden="1" x14ac:dyDescent="0.25">
      <c r="A28" s="19">
        <v>6322</v>
      </c>
      <c r="B28" s="20" t="s">
        <v>11</v>
      </c>
      <c r="C28" s="15">
        <f>SUM(C29:C34)</f>
        <v>0</v>
      </c>
      <c r="D28" s="15">
        <f t="shared" ref="D28:E28" si="6">SUM(D29:D34)</f>
        <v>0</v>
      </c>
      <c r="E28" s="15">
        <f t="shared" si="6"/>
        <v>0</v>
      </c>
    </row>
    <row r="29" spans="1:5" s="10" customFormat="1" hidden="1" x14ac:dyDescent="0.25">
      <c r="A29" s="21"/>
      <c r="B29" s="17">
        <v>3210</v>
      </c>
      <c r="C29" s="18"/>
      <c r="D29" s="18"/>
      <c r="E29" s="18"/>
    </row>
    <row r="30" spans="1:5" s="10" customFormat="1" hidden="1" x14ac:dyDescent="0.25">
      <c r="A30" s="21"/>
      <c r="B30" s="17">
        <v>4910</v>
      </c>
      <c r="C30" s="18"/>
      <c r="D30" s="18"/>
      <c r="E30" s="18"/>
    </row>
    <row r="31" spans="1:5" s="10" customFormat="1" hidden="1" x14ac:dyDescent="0.25">
      <c r="A31" s="21"/>
      <c r="B31" s="17">
        <v>5410</v>
      </c>
      <c r="C31" s="18"/>
      <c r="D31" s="18"/>
      <c r="E31" s="18"/>
    </row>
    <row r="32" spans="1:5" s="10" customFormat="1" hidden="1" x14ac:dyDescent="0.25">
      <c r="A32" s="21"/>
      <c r="B32" s="17">
        <v>6210</v>
      </c>
      <c r="C32" s="18"/>
      <c r="D32" s="18"/>
      <c r="E32" s="18"/>
    </row>
    <row r="33" spans="1:5" s="10" customFormat="1" hidden="1" x14ac:dyDescent="0.25">
      <c r="A33" s="21"/>
      <c r="B33" s="17">
        <v>7210</v>
      </c>
      <c r="C33" s="18"/>
      <c r="D33" s="18"/>
      <c r="E33" s="18"/>
    </row>
    <row r="34" spans="1:5" s="10" customFormat="1" hidden="1" x14ac:dyDescent="0.25">
      <c r="A34" s="21"/>
      <c r="B34" s="17">
        <v>8210</v>
      </c>
      <c r="C34" s="18"/>
      <c r="D34" s="18"/>
      <c r="E34" s="18"/>
    </row>
    <row r="35" spans="1:5" s="10" customFormat="1" hidden="1" x14ac:dyDescent="0.25">
      <c r="A35" s="13">
        <v>6323</v>
      </c>
      <c r="B35" s="14" t="s">
        <v>12</v>
      </c>
      <c r="C35" s="15">
        <f t="shared" ref="C35:E35" si="7">SUM(C36:C41)</f>
        <v>0</v>
      </c>
      <c r="D35" s="15">
        <f t="shared" si="7"/>
        <v>0</v>
      </c>
      <c r="E35" s="15">
        <f t="shared" si="7"/>
        <v>0</v>
      </c>
    </row>
    <row r="36" spans="1:5" s="10" customFormat="1" hidden="1" x14ac:dyDescent="0.25">
      <c r="A36" s="16"/>
      <c r="B36" s="17">
        <v>3210</v>
      </c>
      <c r="C36" s="18"/>
      <c r="D36" s="18"/>
      <c r="E36" s="18"/>
    </row>
    <row r="37" spans="1:5" s="10" customFormat="1" hidden="1" x14ac:dyDescent="0.25">
      <c r="A37" s="16"/>
      <c r="B37" s="17">
        <v>4910</v>
      </c>
      <c r="C37" s="18"/>
      <c r="D37" s="18"/>
      <c r="E37" s="18"/>
    </row>
    <row r="38" spans="1:5" s="10" customFormat="1" hidden="1" x14ac:dyDescent="0.25">
      <c r="A38" s="16"/>
      <c r="B38" s="17">
        <v>5410</v>
      </c>
      <c r="C38" s="18"/>
      <c r="D38" s="18"/>
      <c r="E38" s="18"/>
    </row>
    <row r="39" spans="1:5" s="10" customFormat="1" hidden="1" x14ac:dyDescent="0.25">
      <c r="A39" s="16"/>
      <c r="B39" s="17">
        <v>6210</v>
      </c>
      <c r="C39" s="18"/>
      <c r="D39" s="18"/>
      <c r="E39" s="18"/>
    </row>
    <row r="40" spans="1:5" s="10" customFormat="1" hidden="1" x14ac:dyDescent="0.25">
      <c r="A40" s="16"/>
      <c r="B40" s="17">
        <v>7210</v>
      </c>
      <c r="C40" s="18"/>
      <c r="D40" s="18"/>
      <c r="E40" s="18"/>
    </row>
    <row r="41" spans="1:5" s="10" customFormat="1" hidden="1" x14ac:dyDescent="0.25">
      <c r="A41" s="16"/>
      <c r="B41" s="17">
        <v>8210</v>
      </c>
      <c r="C41" s="18"/>
      <c r="D41" s="18"/>
      <c r="E41" s="18"/>
    </row>
    <row r="42" spans="1:5" s="10" customFormat="1" hidden="1" x14ac:dyDescent="0.25">
      <c r="A42" s="13">
        <v>6324</v>
      </c>
      <c r="B42" s="14" t="s">
        <v>13</v>
      </c>
      <c r="C42" s="15">
        <f t="shared" ref="C42:E42" si="8">SUM(C43:C48)</f>
        <v>0</v>
      </c>
      <c r="D42" s="15">
        <f t="shared" si="8"/>
        <v>0</v>
      </c>
      <c r="E42" s="15">
        <f t="shared" si="8"/>
        <v>0</v>
      </c>
    </row>
    <row r="43" spans="1:5" s="10" customFormat="1" hidden="1" x14ac:dyDescent="0.25">
      <c r="A43" s="16"/>
      <c r="B43" s="17">
        <v>3210</v>
      </c>
      <c r="C43" s="18"/>
      <c r="D43" s="18"/>
      <c r="E43" s="18"/>
    </row>
    <row r="44" spans="1:5" s="10" customFormat="1" hidden="1" x14ac:dyDescent="0.25">
      <c r="A44" s="16"/>
      <c r="B44" s="17">
        <v>4910</v>
      </c>
      <c r="C44" s="18"/>
      <c r="D44" s="18"/>
      <c r="E44" s="18"/>
    </row>
    <row r="45" spans="1:5" s="10" customFormat="1" hidden="1" x14ac:dyDescent="0.25">
      <c r="A45" s="16"/>
      <c r="B45" s="17">
        <v>5410</v>
      </c>
      <c r="C45" s="18"/>
      <c r="D45" s="18"/>
      <c r="E45" s="18"/>
    </row>
    <row r="46" spans="1:5" s="10" customFormat="1" hidden="1" x14ac:dyDescent="0.25">
      <c r="A46" s="16"/>
      <c r="B46" s="17">
        <v>6210</v>
      </c>
      <c r="C46" s="18"/>
      <c r="D46" s="18"/>
      <c r="E46" s="18"/>
    </row>
    <row r="47" spans="1:5" s="10" customFormat="1" hidden="1" x14ac:dyDescent="0.25">
      <c r="A47" s="16"/>
      <c r="B47" s="17">
        <v>7210</v>
      </c>
      <c r="C47" s="18"/>
      <c r="D47" s="18"/>
      <c r="E47" s="18"/>
    </row>
    <row r="48" spans="1:5" s="10" customFormat="1" hidden="1" x14ac:dyDescent="0.25">
      <c r="A48" s="16"/>
      <c r="B48" s="17">
        <v>8210</v>
      </c>
      <c r="C48" s="18"/>
      <c r="D48" s="18"/>
      <c r="E48" s="18"/>
    </row>
    <row r="49" spans="1:5" s="10" customFormat="1" hidden="1" x14ac:dyDescent="0.25">
      <c r="A49" s="3">
        <v>634</v>
      </c>
      <c r="B49" s="11" t="s">
        <v>14</v>
      </c>
      <c r="C49" s="22">
        <f>SUM(C50,C57)</f>
        <v>0</v>
      </c>
      <c r="D49" s="22">
        <f>SUM(D50,D57)</f>
        <v>0</v>
      </c>
      <c r="E49" s="22">
        <f>SUM(E50,E57)</f>
        <v>0</v>
      </c>
    </row>
    <row r="50" spans="1:5" s="10" customFormat="1" hidden="1" x14ac:dyDescent="0.25">
      <c r="A50" s="13">
        <v>6341</v>
      </c>
      <c r="B50" s="14" t="s">
        <v>15</v>
      </c>
      <c r="C50" s="15">
        <f t="shared" ref="C50" si="9">SUM(C51:C56)</f>
        <v>0</v>
      </c>
      <c r="D50" s="15">
        <f t="shared" ref="D50:E50" si="10">SUM(D51:D56)</f>
        <v>0</v>
      </c>
      <c r="E50" s="15">
        <f t="shared" si="10"/>
        <v>0</v>
      </c>
    </row>
    <row r="51" spans="1:5" s="10" customFormat="1" hidden="1" x14ac:dyDescent="0.25">
      <c r="A51" s="16"/>
      <c r="B51" s="17">
        <v>3210</v>
      </c>
      <c r="C51" s="18"/>
      <c r="D51" s="18"/>
      <c r="E51" s="18"/>
    </row>
    <row r="52" spans="1:5" s="10" customFormat="1" hidden="1" x14ac:dyDescent="0.25">
      <c r="A52" s="16"/>
      <c r="B52" s="17">
        <v>4910</v>
      </c>
      <c r="C52" s="18"/>
      <c r="D52" s="18"/>
      <c r="E52" s="18"/>
    </row>
    <row r="53" spans="1:5" s="10" customFormat="1" hidden="1" x14ac:dyDescent="0.25">
      <c r="A53" s="16"/>
      <c r="B53" s="17">
        <v>5410</v>
      </c>
      <c r="C53" s="18"/>
      <c r="D53" s="18"/>
      <c r="E53" s="18"/>
    </row>
    <row r="54" spans="1:5" s="10" customFormat="1" hidden="1" x14ac:dyDescent="0.25">
      <c r="A54" s="16"/>
      <c r="B54" s="17">
        <v>6210</v>
      </c>
      <c r="C54" s="18"/>
      <c r="D54" s="18"/>
      <c r="E54" s="18"/>
    </row>
    <row r="55" spans="1:5" s="10" customFormat="1" hidden="1" x14ac:dyDescent="0.25">
      <c r="A55" s="16"/>
      <c r="B55" s="17">
        <v>7210</v>
      </c>
      <c r="C55" s="18"/>
      <c r="D55" s="18"/>
      <c r="E55" s="18"/>
    </row>
    <row r="56" spans="1:5" s="10" customFormat="1" hidden="1" x14ac:dyDescent="0.25">
      <c r="A56" s="16"/>
      <c r="B56" s="17">
        <v>8210</v>
      </c>
      <c r="C56" s="18"/>
      <c r="D56" s="18"/>
      <c r="E56" s="18"/>
    </row>
    <row r="57" spans="1:5" s="10" customFormat="1" hidden="1" x14ac:dyDescent="0.25">
      <c r="A57" s="13">
        <v>6342</v>
      </c>
      <c r="B57" s="23" t="s">
        <v>16</v>
      </c>
      <c r="C57" s="15">
        <f t="shared" ref="C57:E57" si="11">SUM(C58:C63)</f>
        <v>0</v>
      </c>
      <c r="D57" s="15">
        <f t="shared" si="11"/>
        <v>0</v>
      </c>
      <c r="E57" s="15">
        <f t="shared" si="11"/>
        <v>0</v>
      </c>
    </row>
    <row r="58" spans="1:5" s="10" customFormat="1" hidden="1" x14ac:dyDescent="0.25">
      <c r="A58" s="16"/>
      <c r="B58" s="17">
        <v>3210</v>
      </c>
      <c r="C58" s="18"/>
      <c r="D58" s="18"/>
      <c r="E58" s="18"/>
    </row>
    <row r="59" spans="1:5" s="10" customFormat="1" hidden="1" x14ac:dyDescent="0.25">
      <c r="A59" s="16"/>
      <c r="B59" s="17">
        <v>4910</v>
      </c>
      <c r="C59" s="18"/>
      <c r="D59" s="18"/>
      <c r="E59" s="18"/>
    </row>
    <row r="60" spans="1:5" s="10" customFormat="1" hidden="1" x14ac:dyDescent="0.25">
      <c r="A60" s="16"/>
      <c r="B60" s="17">
        <v>5410</v>
      </c>
      <c r="C60" s="18"/>
      <c r="D60" s="18"/>
      <c r="E60" s="18"/>
    </row>
    <row r="61" spans="1:5" s="10" customFormat="1" hidden="1" x14ac:dyDescent="0.25">
      <c r="A61" s="16"/>
      <c r="B61" s="17">
        <v>6210</v>
      </c>
      <c r="C61" s="18"/>
      <c r="D61" s="18"/>
      <c r="E61" s="18"/>
    </row>
    <row r="62" spans="1:5" s="10" customFormat="1" hidden="1" x14ac:dyDescent="0.25">
      <c r="A62" s="16"/>
      <c r="B62" s="17">
        <v>7210</v>
      </c>
      <c r="C62" s="18"/>
      <c r="D62" s="18"/>
      <c r="E62" s="18"/>
    </row>
    <row r="63" spans="1:5" s="10" customFormat="1" hidden="1" x14ac:dyDescent="0.25">
      <c r="A63" s="16"/>
      <c r="B63" s="17">
        <v>8210</v>
      </c>
      <c r="C63" s="18"/>
      <c r="D63" s="18"/>
      <c r="E63" s="18"/>
    </row>
    <row r="64" spans="1:5" s="10" customFormat="1" x14ac:dyDescent="0.25">
      <c r="A64" s="3">
        <v>636</v>
      </c>
      <c r="B64" s="11" t="s">
        <v>17</v>
      </c>
      <c r="C64" s="24">
        <f>SUM(C65,C72)</f>
        <v>7960660</v>
      </c>
      <c r="D64" s="24">
        <f>SUM(D65,D72)</f>
        <v>390500</v>
      </c>
      <c r="E64" s="24">
        <f>SUM(E65,E72)</f>
        <v>8351160</v>
      </c>
    </row>
    <row r="65" spans="1:5" s="10" customFormat="1" hidden="1" x14ac:dyDescent="0.25">
      <c r="A65" s="13">
        <v>6361</v>
      </c>
      <c r="B65" s="14" t="s">
        <v>18</v>
      </c>
      <c r="C65" s="15">
        <f t="shared" ref="C65" si="12">SUM(C66:C71)</f>
        <v>7940660</v>
      </c>
      <c r="D65" s="15">
        <f t="shared" ref="D65:E65" si="13">SUM(D66:D71)</f>
        <v>390500</v>
      </c>
      <c r="E65" s="15">
        <f t="shared" si="13"/>
        <v>8331160</v>
      </c>
    </row>
    <row r="66" spans="1:5" s="10" customFormat="1" hidden="1" x14ac:dyDescent="0.25">
      <c r="A66" s="16"/>
      <c r="B66" s="17">
        <v>3210</v>
      </c>
      <c r="C66" s="18"/>
      <c r="D66" s="18"/>
      <c r="E66" s="18"/>
    </row>
    <row r="67" spans="1:5" s="10" customFormat="1" hidden="1" x14ac:dyDescent="0.25">
      <c r="A67" s="16"/>
      <c r="B67" s="17">
        <v>4910</v>
      </c>
      <c r="C67" s="18"/>
      <c r="D67" s="18"/>
      <c r="E67" s="18"/>
    </row>
    <row r="68" spans="1:5" s="10" customFormat="1" hidden="1" x14ac:dyDescent="0.25">
      <c r="A68" s="16"/>
      <c r="B68" s="17">
        <v>5410</v>
      </c>
      <c r="C68" s="18">
        <v>7940660</v>
      </c>
      <c r="D68" s="18">
        <f>+E68-C68</f>
        <v>390500</v>
      </c>
      <c r="E68" s="18">
        <f>8331160</f>
        <v>8331160</v>
      </c>
    </row>
    <row r="69" spans="1:5" s="10" customFormat="1" hidden="1" x14ac:dyDescent="0.25">
      <c r="A69" s="16"/>
      <c r="B69" s="17">
        <v>6210</v>
      </c>
      <c r="C69" s="18"/>
      <c r="D69" s="18"/>
      <c r="E69" s="18"/>
    </row>
    <row r="70" spans="1:5" s="10" customFormat="1" hidden="1" x14ac:dyDescent="0.25">
      <c r="A70" s="16"/>
      <c r="B70" s="17">
        <v>7210</v>
      </c>
      <c r="C70" s="18"/>
      <c r="D70" s="18"/>
      <c r="E70" s="18"/>
    </row>
    <row r="71" spans="1:5" s="10" customFormat="1" hidden="1" x14ac:dyDescent="0.25">
      <c r="A71" s="16"/>
      <c r="B71" s="17">
        <v>8210</v>
      </c>
      <c r="C71" s="18"/>
      <c r="D71" s="18"/>
      <c r="E71" s="18"/>
    </row>
    <row r="72" spans="1:5" s="10" customFormat="1" hidden="1" x14ac:dyDescent="0.25">
      <c r="A72" s="13">
        <v>6362</v>
      </c>
      <c r="B72" s="14" t="s">
        <v>19</v>
      </c>
      <c r="C72" s="15">
        <f t="shared" ref="C72:E72" si="14">SUM(C73:C78)</f>
        <v>20000</v>
      </c>
      <c r="D72" s="15">
        <f t="shared" si="14"/>
        <v>0</v>
      </c>
      <c r="E72" s="15">
        <f t="shared" si="14"/>
        <v>20000</v>
      </c>
    </row>
    <row r="73" spans="1:5" s="10" customFormat="1" hidden="1" x14ac:dyDescent="0.25">
      <c r="A73" s="16"/>
      <c r="B73" s="17">
        <v>3210</v>
      </c>
      <c r="C73" s="18"/>
      <c r="D73" s="18"/>
      <c r="E73" s="18"/>
    </row>
    <row r="74" spans="1:5" s="10" customFormat="1" hidden="1" x14ac:dyDescent="0.25">
      <c r="A74" s="16"/>
      <c r="B74" s="17">
        <v>4910</v>
      </c>
      <c r="C74" s="18"/>
      <c r="D74" s="18"/>
      <c r="E74" s="18"/>
    </row>
    <row r="75" spans="1:5" s="10" customFormat="1" hidden="1" x14ac:dyDescent="0.25">
      <c r="A75" s="16"/>
      <c r="B75" s="17">
        <v>5410</v>
      </c>
      <c r="C75" s="18">
        <v>20000</v>
      </c>
      <c r="D75" s="18">
        <f>+E75-C75</f>
        <v>0</v>
      </c>
      <c r="E75" s="18">
        <v>20000</v>
      </c>
    </row>
    <row r="76" spans="1:5" s="10" customFormat="1" hidden="1" x14ac:dyDescent="0.25">
      <c r="A76" s="16"/>
      <c r="B76" s="17">
        <v>6210</v>
      </c>
      <c r="C76" s="18"/>
      <c r="D76" s="18"/>
      <c r="E76" s="18"/>
    </row>
    <row r="77" spans="1:5" s="10" customFormat="1" hidden="1" x14ac:dyDescent="0.25">
      <c r="A77" s="16"/>
      <c r="B77" s="17">
        <v>7210</v>
      </c>
      <c r="C77" s="18"/>
      <c r="D77" s="18"/>
      <c r="E77" s="18"/>
    </row>
    <row r="78" spans="1:5" s="10" customFormat="1" hidden="1" x14ac:dyDescent="0.25">
      <c r="A78" s="16"/>
      <c r="B78" s="17">
        <v>8210</v>
      </c>
      <c r="C78" s="18"/>
      <c r="D78" s="18"/>
      <c r="E78" s="18"/>
    </row>
    <row r="79" spans="1:5" s="10" customFormat="1" hidden="1" x14ac:dyDescent="0.25">
      <c r="A79" s="3">
        <v>638</v>
      </c>
      <c r="B79" s="11" t="s">
        <v>20</v>
      </c>
      <c r="C79" s="24">
        <f>SUM(C80,C87)</f>
        <v>0</v>
      </c>
      <c r="D79" s="24">
        <f>SUM(D80,D87)</f>
        <v>0</v>
      </c>
      <c r="E79" s="24">
        <f>SUM(E80,E87)</f>
        <v>0</v>
      </c>
    </row>
    <row r="80" spans="1:5" s="10" customFormat="1" hidden="1" x14ac:dyDescent="0.25">
      <c r="A80" s="13">
        <v>6381</v>
      </c>
      <c r="B80" s="14" t="s">
        <v>21</v>
      </c>
      <c r="C80" s="15">
        <f t="shared" ref="C80" si="15">SUM(C81:C86)</f>
        <v>0</v>
      </c>
      <c r="D80" s="15">
        <f t="shared" ref="D80:E80" si="16">SUM(D81:D86)</f>
        <v>0</v>
      </c>
      <c r="E80" s="15">
        <f t="shared" si="16"/>
        <v>0</v>
      </c>
    </row>
    <row r="81" spans="1:5" s="10" customFormat="1" hidden="1" x14ac:dyDescent="0.25">
      <c r="A81" s="16"/>
      <c r="B81" s="17">
        <v>3210</v>
      </c>
      <c r="C81" s="18"/>
      <c r="D81" s="18"/>
      <c r="E81" s="18"/>
    </row>
    <row r="82" spans="1:5" s="10" customFormat="1" hidden="1" x14ac:dyDescent="0.25">
      <c r="A82" s="16"/>
      <c r="B82" s="17">
        <v>4910</v>
      </c>
      <c r="C82" s="18"/>
      <c r="D82" s="18"/>
      <c r="E82" s="18"/>
    </row>
    <row r="83" spans="1:5" s="10" customFormat="1" hidden="1" x14ac:dyDescent="0.25">
      <c r="A83" s="16"/>
      <c r="B83" s="17">
        <v>5410</v>
      </c>
      <c r="C83" s="18"/>
      <c r="D83" s="18"/>
      <c r="E83" s="18"/>
    </row>
    <row r="84" spans="1:5" s="10" customFormat="1" hidden="1" x14ac:dyDescent="0.25">
      <c r="A84" s="16"/>
      <c r="B84" s="17">
        <v>6210</v>
      </c>
      <c r="C84" s="18"/>
      <c r="D84" s="18"/>
      <c r="E84" s="18"/>
    </row>
    <row r="85" spans="1:5" s="10" customFormat="1" hidden="1" x14ac:dyDescent="0.25">
      <c r="A85" s="16"/>
      <c r="B85" s="17">
        <v>7210</v>
      </c>
      <c r="C85" s="18"/>
      <c r="D85" s="18"/>
      <c r="E85" s="18"/>
    </row>
    <row r="86" spans="1:5" s="10" customFormat="1" hidden="1" x14ac:dyDescent="0.25">
      <c r="A86" s="16"/>
      <c r="B86" s="17">
        <v>8210</v>
      </c>
      <c r="C86" s="18"/>
      <c r="D86" s="18"/>
      <c r="E86" s="18"/>
    </row>
    <row r="87" spans="1:5" s="10" customFormat="1" hidden="1" x14ac:dyDescent="0.25">
      <c r="A87" s="13">
        <v>6382</v>
      </c>
      <c r="B87" s="14" t="s">
        <v>22</v>
      </c>
      <c r="C87" s="15">
        <f t="shared" ref="C87:E87" si="17">SUM(C88:C93)</f>
        <v>0</v>
      </c>
      <c r="D87" s="15">
        <f t="shared" si="17"/>
        <v>0</v>
      </c>
      <c r="E87" s="15">
        <f t="shared" si="17"/>
        <v>0</v>
      </c>
    </row>
    <row r="88" spans="1:5" s="10" customFormat="1" hidden="1" x14ac:dyDescent="0.25">
      <c r="A88" s="16"/>
      <c r="B88" s="17">
        <v>3210</v>
      </c>
      <c r="C88" s="18"/>
      <c r="D88" s="18"/>
      <c r="E88" s="18"/>
    </row>
    <row r="89" spans="1:5" s="10" customFormat="1" hidden="1" x14ac:dyDescent="0.25">
      <c r="A89" s="16"/>
      <c r="B89" s="17">
        <v>4910</v>
      </c>
      <c r="C89" s="18"/>
      <c r="D89" s="18"/>
      <c r="E89" s="18"/>
    </row>
    <row r="90" spans="1:5" s="10" customFormat="1" hidden="1" x14ac:dyDescent="0.25">
      <c r="A90" s="16"/>
      <c r="B90" s="17">
        <v>5410</v>
      </c>
      <c r="C90" s="18"/>
      <c r="D90" s="18"/>
      <c r="E90" s="18"/>
    </row>
    <row r="91" spans="1:5" s="10" customFormat="1" hidden="1" x14ac:dyDescent="0.25">
      <c r="A91" s="16"/>
      <c r="B91" s="17">
        <v>6210</v>
      </c>
      <c r="C91" s="18"/>
      <c r="D91" s="18"/>
      <c r="E91" s="18"/>
    </row>
    <row r="92" spans="1:5" s="10" customFormat="1" hidden="1" x14ac:dyDescent="0.25">
      <c r="A92" s="16"/>
      <c r="B92" s="17">
        <v>7210</v>
      </c>
      <c r="C92" s="18"/>
      <c r="D92" s="18"/>
      <c r="E92" s="18"/>
    </row>
    <row r="93" spans="1:5" s="10" customFormat="1" hidden="1" x14ac:dyDescent="0.25">
      <c r="A93" s="16"/>
      <c r="B93" s="17">
        <v>8210</v>
      </c>
      <c r="C93" s="18"/>
      <c r="D93" s="18"/>
      <c r="E93" s="18"/>
    </row>
    <row r="94" spans="1:5" s="10" customFormat="1" hidden="1" x14ac:dyDescent="0.25">
      <c r="A94" s="3">
        <v>639</v>
      </c>
      <c r="B94" s="11" t="s">
        <v>23</v>
      </c>
      <c r="C94" s="24">
        <f>SUM(C95,C102,C109)</f>
        <v>0</v>
      </c>
      <c r="D94" s="24">
        <f>SUM(D95,D102,D109)</f>
        <v>0</v>
      </c>
      <c r="E94" s="24">
        <f>SUM(E95,E102,E109)</f>
        <v>0</v>
      </c>
    </row>
    <row r="95" spans="1:5" s="10" customFormat="1" hidden="1" x14ac:dyDescent="0.25">
      <c r="A95" s="13">
        <v>6391</v>
      </c>
      <c r="B95" s="14" t="s">
        <v>24</v>
      </c>
      <c r="C95" s="15">
        <f t="shared" ref="C95:E95" si="18">SUM(C96:C101)</f>
        <v>0</v>
      </c>
      <c r="D95" s="15">
        <f t="shared" si="18"/>
        <v>0</v>
      </c>
      <c r="E95" s="15">
        <f t="shared" si="18"/>
        <v>0</v>
      </c>
    </row>
    <row r="96" spans="1:5" s="10" customFormat="1" hidden="1" x14ac:dyDescent="0.25">
      <c r="A96" s="16"/>
      <c r="B96" s="17">
        <v>3210</v>
      </c>
      <c r="C96" s="18"/>
      <c r="D96" s="18"/>
      <c r="E96" s="18"/>
    </row>
    <row r="97" spans="1:5" s="10" customFormat="1" hidden="1" x14ac:dyDescent="0.25">
      <c r="A97" s="16"/>
      <c r="B97" s="17">
        <v>4910</v>
      </c>
      <c r="C97" s="18"/>
      <c r="D97" s="18"/>
      <c r="E97" s="18"/>
    </row>
    <row r="98" spans="1:5" s="10" customFormat="1" hidden="1" x14ac:dyDescent="0.25">
      <c r="A98" s="16"/>
      <c r="B98" s="17">
        <v>5410</v>
      </c>
      <c r="C98" s="18"/>
      <c r="D98" s="18"/>
      <c r="E98" s="18"/>
    </row>
    <row r="99" spans="1:5" s="10" customFormat="1" hidden="1" x14ac:dyDescent="0.25">
      <c r="A99" s="16"/>
      <c r="B99" s="17">
        <v>6210</v>
      </c>
      <c r="C99" s="18"/>
      <c r="D99" s="18"/>
      <c r="E99" s="18"/>
    </row>
    <row r="100" spans="1:5" s="10" customFormat="1" hidden="1" x14ac:dyDescent="0.25">
      <c r="A100" s="16"/>
      <c r="B100" s="17">
        <v>7210</v>
      </c>
      <c r="C100" s="18"/>
      <c r="D100" s="18"/>
      <c r="E100" s="18"/>
    </row>
    <row r="101" spans="1:5" s="10" customFormat="1" hidden="1" x14ac:dyDescent="0.25">
      <c r="A101" s="16"/>
      <c r="B101" s="17">
        <v>8210</v>
      </c>
      <c r="C101" s="18"/>
      <c r="D101" s="18"/>
      <c r="E101" s="18"/>
    </row>
    <row r="102" spans="1:5" s="10" customFormat="1" ht="25.5" hidden="1" x14ac:dyDescent="0.25">
      <c r="A102" s="13">
        <v>6393</v>
      </c>
      <c r="B102" s="14" t="s">
        <v>25</v>
      </c>
      <c r="C102" s="15">
        <f t="shared" ref="C102:E102" si="19">SUM(C103:C108)</f>
        <v>0</v>
      </c>
      <c r="D102" s="15">
        <f t="shared" si="19"/>
        <v>0</v>
      </c>
      <c r="E102" s="15">
        <f t="shared" si="19"/>
        <v>0</v>
      </c>
    </row>
    <row r="103" spans="1:5" s="10" customFormat="1" hidden="1" x14ac:dyDescent="0.25">
      <c r="A103" s="16"/>
      <c r="B103" s="17">
        <v>3210</v>
      </c>
      <c r="C103" s="18"/>
      <c r="D103" s="18"/>
      <c r="E103" s="18"/>
    </row>
    <row r="104" spans="1:5" s="10" customFormat="1" hidden="1" x14ac:dyDescent="0.25">
      <c r="A104" s="16"/>
      <c r="B104" s="17">
        <v>4910</v>
      </c>
      <c r="C104" s="18"/>
      <c r="D104" s="18"/>
      <c r="E104" s="18"/>
    </row>
    <row r="105" spans="1:5" s="10" customFormat="1" hidden="1" x14ac:dyDescent="0.25">
      <c r="A105" s="16"/>
      <c r="B105" s="17">
        <v>5410</v>
      </c>
      <c r="C105" s="18"/>
      <c r="D105" s="18"/>
      <c r="E105" s="18"/>
    </row>
    <row r="106" spans="1:5" s="10" customFormat="1" hidden="1" x14ac:dyDescent="0.25">
      <c r="A106" s="16"/>
      <c r="B106" s="17">
        <v>6210</v>
      </c>
      <c r="C106" s="18"/>
      <c r="D106" s="18"/>
      <c r="E106" s="18"/>
    </row>
    <row r="107" spans="1:5" s="10" customFormat="1" hidden="1" x14ac:dyDescent="0.25">
      <c r="A107" s="16"/>
      <c r="B107" s="17">
        <v>7210</v>
      </c>
      <c r="C107" s="18"/>
      <c r="D107" s="18"/>
      <c r="E107" s="18"/>
    </row>
    <row r="108" spans="1:5" s="10" customFormat="1" hidden="1" x14ac:dyDescent="0.25">
      <c r="A108" s="16"/>
      <c r="B108" s="17">
        <v>8210</v>
      </c>
      <c r="C108" s="18"/>
      <c r="D108" s="18"/>
      <c r="E108" s="18"/>
    </row>
    <row r="109" spans="1:5" s="10" customFormat="1" ht="25.5" hidden="1" x14ac:dyDescent="0.25">
      <c r="A109" s="13">
        <v>6394</v>
      </c>
      <c r="B109" s="14" t="s">
        <v>26</v>
      </c>
      <c r="C109" s="15">
        <f t="shared" ref="C109:E109" si="20">SUM(C110:C115)</f>
        <v>0</v>
      </c>
      <c r="D109" s="15">
        <f t="shared" si="20"/>
        <v>0</v>
      </c>
      <c r="E109" s="15">
        <f t="shared" si="20"/>
        <v>0</v>
      </c>
    </row>
    <row r="110" spans="1:5" s="10" customFormat="1" hidden="1" x14ac:dyDescent="0.25">
      <c r="A110" s="16"/>
      <c r="B110" s="17">
        <v>3210</v>
      </c>
      <c r="C110" s="18"/>
      <c r="D110" s="18"/>
      <c r="E110" s="18"/>
    </row>
    <row r="111" spans="1:5" s="10" customFormat="1" hidden="1" x14ac:dyDescent="0.25">
      <c r="A111" s="16"/>
      <c r="B111" s="17">
        <v>4910</v>
      </c>
      <c r="C111" s="18"/>
      <c r="D111" s="18"/>
      <c r="E111" s="18"/>
    </row>
    <row r="112" spans="1:5" s="10" customFormat="1" hidden="1" x14ac:dyDescent="0.25">
      <c r="A112" s="16"/>
      <c r="B112" s="17">
        <v>5410</v>
      </c>
      <c r="C112" s="18"/>
      <c r="D112" s="18"/>
      <c r="E112" s="18"/>
    </row>
    <row r="113" spans="1:5" s="10" customFormat="1" hidden="1" x14ac:dyDescent="0.25">
      <c r="A113" s="16"/>
      <c r="B113" s="17">
        <v>6210</v>
      </c>
      <c r="C113" s="18"/>
      <c r="D113" s="18"/>
      <c r="E113" s="18"/>
    </row>
    <row r="114" spans="1:5" s="10" customFormat="1" hidden="1" x14ac:dyDescent="0.25">
      <c r="A114" s="16"/>
      <c r="B114" s="17">
        <v>7210</v>
      </c>
      <c r="C114" s="18"/>
      <c r="D114" s="18"/>
      <c r="E114" s="18"/>
    </row>
    <row r="115" spans="1:5" s="10" customFormat="1" hidden="1" x14ac:dyDescent="0.25">
      <c r="A115" s="16"/>
      <c r="B115" s="17">
        <v>8210</v>
      </c>
      <c r="C115" s="18"/>
      <c r="D115" s="18"/>
      <c r="E115" s="18"/>
    </row>
    <row r="116" spans="1:5" s="10" customFormat="1" hidden="1" x14ac:dyDescent="0.25">
      <c r="A116" s="3">
        <v>641</v>
      </c>
      <c r="B116" s="11" t="s">
        <v>27</v>
      </c>
      <c r="C116" s="24">
        <f>SUM(C117,C124,C131,C138,C145,C152,C159)</f>
        <v>0</v>
      </c>
      <c r="D116" s="24">
        <f>SUM(D117,D124,D131,D138,D145,D152,D159)</f>
        <v>0</v>
      </c>
      <c r="E116" s="24">
        <f>SUM(E117,E124,E131,E138,E145,E152,E159)</f>
        <v>0</v>
      </c>
    </row>
    <row r="117" spans="1:5" s="10" customFormat="1" hidden="1" x14ac:dyDescent="0.25">
      <c r="A117" s="13">
        <v>6412</v>
      </c>
      <c r="B117" s="14" t="s">
        <v>28</v>
      </c>
      <c r="C117" s="15">
        <f t="shared" ref="C117:E117" si="21">SUM(C118:C123)</f>
        <v>0</v>
      </c>
      <c r="D117" s="15">
        <f t="shared" si="21"/>
        <v>0</v>
      </c>
      <c r="E117" s="15">
        <f t="shared" si="21"/>
        <v>0</v>
      </c>
    </row>
    <row r="118" spans="1:5" s="10" customFormat="1" hidden="1" x14ac:dyDescent="0.25">
      <c r="A118" s="16"/>
      <c r="B118" s="17">
        <v>3210</v>
      </c>
      <c r="C118" s="18"/>
      <c r="D118" s="18"/>
      <c r="E118" s="18"/>
    </row>
    <row r="119" spans="1:5" s="10" customFormat="1" hidden="1" x14ac:dyDescent="0.25">
      <c r="A119" s="16"/>
      <c r="B119" s="17">
        <v>4910</v>
      </c>
      <c r="C119" s="18"/>
      <c r="D119" s="18"/>
      <c r="E119" s="18"/>
    </row>
    <row r="120" spans="1:5" s="10" customFormat="1" hidden="1" x14ac:dyDescent="0.25">
      <c r="A120" s="16"/>
      <c r="B120" s="17">
        <v>5410</v>
      </c>
      <c r="C120" s="18"/>
      <c r="D120" s="18"/>
      <c r="E120" s="18"/>
    </row>
    <row r="121" spans="1:5" s="10" customFormat="1" hidden="1" x14ac:dyDescent="0.25">
      <c r="A121" s="16"/>
      <c r="B121" s="17">
        <v>6210</v>
      </c>
      <c r="C121" s="18"/>
      <c r="D121" s="18"/>
      <c r="E121" s="18"/>
    </row>
    <row r="122" spans="1:5" s="10" customFormat="1" hidden="1" x14ac:dyDescent="0.25">
      <c r="A122" s="16"/>
      <c r="B122" s="17">
        <v>7210</v>
      </c>
      <c r="C122" s="18"/>
      <c r="D122" s="18"/>
      <c r="E122" s="18"/>
    </row>
    <row r="123" spans="1:5" s="10" customFormat="1" hidden="1" x14ac:dyDescent="0.25">
      <c r="A123" s="16"/>
      <c r="B123" s="17">
        <v>8210</v>
      </c>
      <c r="C123" s="18"/>
      <c r="D123" s="18"/>
      <c r="E123" s="18"/>
    </row>
    <row r="124" spans="1:5" s="10" customFormat="1" hidden="1" x14ac:dyDescent="0.25">
      <c r="A124" s="13">
        <v>6413</v>
      </c>
      <c r="B124" s="14" t="s">
        <v>29</v>
      </c>
      <c r="C124" s="15">
        <f t="shared" ref="C124:E124" si="22">SUM(C125:C130)</f>
        <v>0</v>
      </c>
      <c r="D124" s="15">
        <f t="shared" si="22"/>
        <v>0</v>
      </c>
      <c r="E124" s="15">
        <f t="shared" si="22"/>
        <v>0</v>
      </c>
    </row>
    <row r="125" spans="1:5" s="10" customFormat="1" hidden="1" x14ac:dyDescent="0.25">
      <c r="A125" s="16"/>
      <c r="B125" s="17">
        <v>3210</v>
      </c>
      <c r="C125" s="18"/>
      <c r="D125" s="18"/>
      <c r="E125" s="18"/>
    </row>
    <row r="126" spans="1:5" s="10" customFormat="1" hidden="1" x14ac:dyDescent="0.25">
      <c r="A126" s="16"/>
      <c r="B126" s="17">
        <v>4910</v>
      </c>
      <c r="C126" s="18"/>
      <c r="D126" s="18"/>
      <c r="E126" s="18"/>
    </row>
    <row r="127" spans="1:5" s="10" customFormat="1" hidden="1" x14ac:dyDescent="0.25">
      <c r="A127" s="16"/>
      <c r="B127" s="17">
        <v>5410</v>
      </c>
      <c r="C127" s="18"/>
      <c r="D127" s="18"/>
      <c r="E127" s="18"/>
    </row>
    <row r="128" spans="1:5" s="10" customFormat="1" hidden="1" x14ac:dyDescent="0.25">
      <c r="A128" s="16"/>
      <c r="B128" s="17">
        <v>6210</v>
      </c>
      <c r="C128" s="18"/>
      <c r="D128" s="18"/>
      <c r="E128" s="18"/>
    </row>
    <row r="129" spans="1:5" s="10" customFormat="1" hidden="1" x14ac:dyDescent="0.25">
      <c r="A129" s="16"/>
      <c r="B129" s="17">
        <v>7210</v>
      </c>
      <c r="C129" s="18"/>
      <c r="D129" s="18"/>
      <c r="E129" s="18"/>
    </row>
    <row r="130" spans="1:5" s="10" customFormat="1" hidden="1" x14ac:dyDescent="0.25">
      <c r="A130" s="16"/>
      <c r="B130" s="17">
        <v>8210</v>
      </c>
      <c r="C130" s="18"/>
      <c r="D130" s="18"/>
      <c r="E130" s="18"/>
    </row>
    <row r="131" spans="1:5" s="10" customFormat="1" hidden="1" x14ac:dyDescent="0.25">
      <c r="A131" s="13">
        <v>6414</v>
      </c>
      <c r="B131" s="14" t="s">
        <v>30</v>
      </c>
      <c r="C131" s="15">
        <f t="shared" ref="C131:E131" si="23">SUM(C132:C137)</f>
        <v>0</v>
      </c>
      <c r="D131" s="15">
        <f t="shared" si="23"/>
        <v>0</v>
      </c>
      <c r="E131" s="15">
        <f t="shared" si="23"/>
        <v>0</v>
      </c>
    </row>
    <row r="132" spans="1:5" s="10" customFormat="1" hidden="1" x14ac:dyDescent="0.25">
      <c r="A132" s="16"/>
      <c r="B132" s="17">
        <v>3210</v>
      </c>
      <c r="C132" s="18"/>
      <c r="D132" s="18"/>
      <c r="E132" s="18"/>
    </row>
    <row r="133" spans="1:5" s="10" customFormat="1" hidden="1" x14ac:dyDescent="0.25">
      <c r="A133" s="16"/>
      <c r="B133" s="17">
        <v>4910</v>
      </c>
      <c r="C133" s="18"/>
      <c r="D133" s="18"/>
      <c r="E133" s="18"/>
    </row>
    <row r="134" spans="1:5" s="10" customFormat="1" hidden="1" x14ac:dyDescent="0.25">
      <c r="A134" s="16"/>
      <c r="B134" s="17">
        <v>5410</v>
      </c>
      <c r="C134" s="18"/>
      <c r="D134" s="18"/>
      <c r="E134" s="18"/>
    </row>
    <row r="135" spans="1:5" s="10" customFormat="1" hidden="1" x14ac:dyDescent="0.25">
      <c r="A135" s="16"/>
      <c r="B135" s="17">
        <v>6210</v>
      </c>
      <c r="C135" s="18"/>
      <c r="D135" s="18"/>
      <c r="E135" s="18"/>
    </row>
    <row r="136" spans="1:5" s="10" customFormat="1" hidden="1" x14ac:dyDescent="0.25">
      <c r="A136" s="16"/>
      <c r="B136" s="17">
        <v>7210</v>
      </c>
      <c r="C136" s="18"/>
      <c r="D136" s="18"/>
      <c r="E136" s="18"/>
    </row>
    <row r="137" spans="1:5" s="10" customFormat="1" hidden="1" x14ac:dyDescent="0.25">
      <c r="A137" s="16"/>
      <c r="B137" s="17">
        <v>8210</v>
      </c>
      <c r="C137" s="18"/>
      <c r="D137" s="18"/>
      <c r="E137" s="18"/>
    </row>
    <row r="138" spans="1:5" s="10" customFormat="1" hidden="1" x14ac:dyDescent="0.25">
      <c r="A138" s="13">
        <v>6415</v>
      </c>
      <c r="B138" s="14" t="s">
        <v>31</v>
      </c>
      <c r="C138" s="15">
        <f t="shared" ref="C138:E138" si="24">SUM(C139:C144)</f>
        <v>0</v>
      </c>
      <c r="D138" s="15">
        <f t="shared" si="24"/>
        <v>0</v>
      </c>
      <c r="E138" s="15">
        <f t="shared" si="24"/>
        <v>0</v>
      </c>
    </row>
    <row r="139" spans="1:5" s="10" customFormat="1" hidden="1" x14ac:dyDescent="0.25">
      <c r="A139" s="16"/>
      <c r="B139" s="17">
        <v>3210</v>
      </c>
      <c r="C139" s="18"/>
      <c r="D139" s="18"/>
      <c r="E139" s="18"/>
    </row>
    <row r="140" spans="1:5" s="10" customFormat="1" hidden="1" x14ac:dyDescent="0.25">
      <c r="A140" s="16"/>
      <c r="B140" s="17">
        <v>4910</v>
      </c>
      <c r="C140" s="18"/>
      <c r="D140" s="18"/>
      <c r="E140" s="18"/>
    </row>
    <row r="141" spans="1:5" s="10" customFormat="1" hidden="1" x14ac:dyDescent="0.25">
      <c r="A141" s="16"/>
      <c r="B141" s="17">
        <v>5410</v>
      </c>
      <c r="C141" s="18"/>
      <c r="D141" s="18"/>
      <c r="E141" s="18"/>
    </row>
    <row r="142" spans="1:5" s="10" customFormat="1" hidden="1" x14ac:dyDescent="0.25">
      <c r="A142" s="16"/>
      <c r="B142" s="17">
        <v>6210</v>
      </c>
      <c r="C142" s="18"/>
      <c r="D142" s="18"/>
      <c r="E142" s="18"/>
    </row>
    <row r="143" spans="1:5" s="10" customFormat="1" hidden="1" x14ac:dyDescent="0.25">
      <c r="A143" s="16"/>
      <c r="B143" s="17">
        <v>7210</v>
      </c>
      <c r="C143" s="18"/>
      <c r="D143" s="18"/>
      <c r="E143" s="18"/>
    </row>
    <row r="144" spans="1:5" s="10" customFormat="1" hidden="1" x14ac:dyDescent="0.25">
      <c r="A144" s="16"/>
      <c r="B144" s="17">
        <v>8210</v>
      </c>
      <c r="C144" s="18"/>
      <c r="D144" s="18"/>
      <c r="E144" s="18"/>
    </row>
    <row r="145" spans="1:5" s="10" customFormat="1" hidden="1" x14ac:dyDescent="0.25">
      <c r="A145" s="13">
        <v>6416</v>
      </c>
      <c r="B145" s="14" t="s">
        <v>32</v>
      </c>
      <c r="C145" s="15">
        <f t="shared" ref="C145:E145" si="25">SUM(C146:C151)</f>
        <v>0</v>
      </c>
      <c r="D145" s="15">
        <f t="shared" si="25"/>
        <v>0</v>
      </c>
      <c r="E145" s="15">
        <f t="shared" si="25"/>
        <v>0</v>
      </c>
    </row>
    <row r="146" spans="1:5" s="10" customFormat="1" hidden="1" x14ac:dyDescent="0.25">
      <c r="A146" s="16"/>
      <c r="B146" s="17">
        <v>3210</v>
      </c>
      <c r="C146" s="18"/>
      <c r="D146" s="18"/>
      <c r="E146" s="18"/>
    </row>
    <row r="147" spans="1:5" s="10" customFormat="1" hidden="1" x14ac:dyDescent="0.25">
      <c r="A147" s="16"/>
      <c r="B147" s="17">
        <v>4910</v>
      </c>
      <c r="C147" s="18"/>
      <c r="D147" s="18"/>
      <c r="E147" s="18"/>
    </row>
    <row r="148" spans="1:5" s="10" customFormat="1" hidden="1" x14ac:dyDescent="0.25">
      <c r="A148" s="16"/>
      <c r="B148" s="17">
        <v>5410</v>
      </c>
      <c r="C148" s="18"/>
      <c r="D148" s="18"/>
      <c r="E148" s="18"/>
    </row>
    <row r="149" spans="1:5" s="10" customFormat="1" hidden="1" x14ac:dyDescent="0.25">
      <c r="A149" s="16"/>
      <c r="B149" s="17">
        <v>6210</v>
      </c>
      <c r="C149" s="18"/>
      <c r="D149" s="18"/>
      <c r="E149" s="18"/>
    </row>
    <row r="150" spans="1:5" s="10" customFormat="1" hidden="1" x14ac:dyDescent="0.25">
      <c r="A150" s="16"/>
      <c r="B150" s="17">
        <v>7210</v>
      </c>
      <c r="C150" s="18"/>
      <c r="D150" s="18"/>
      <c r="E150" s="18"/>
    </row>
    <row r="151" spans="1:5" s="10" customFormat="1" hidden="1" x14ac:dyDescent="0.25">
      <c r="A151" s="16"/>
      <c r="B151" s="17">
        <v>8210</v>
      </c>
      <c r="C151" s="18"/>
      <c r="D151" s="18"/>
      <c r="E151" s="18"/>
    </row>
    <row r="152" spans="1:5" s="10" customFormat="1" ht="25.5" hidden="1" x14ac:dyDescent="0.25">
      <c r="A152" s="13">
        <v>6417</v>
      </c>
      <c r="B152" s="14" t="s">
        <v>33</v>
      </c>
      <c r="C152" s="15">
        <f t="shared" ref="C152:E152" si="26">SUM(C153:C158)</f>
        <v>0</v>
      </c>
      <c r="D152" s="15">
        <f t="shared" si="26"/>
        <v>0</v>
      </c>
      <c r="E152" s="15">
        <f t="shared" si="26"/>
        <v>0</v>
      </c>
    </row>
    <row r="153" spans="1:5" s="10" customFormat="1" hidden="1" x14ac:dyDescent="0.25">
      <c r="A153" s="16"/>
      <c r="B153" s="17">
        <v>3210</v>
      </c>
      <c r="C153" s="18"/>
      <c r="D153" s="18"/>
      <c r="E153" s="18"/>
    </row>
    <row r="154" spans="1:5" s="10" customFormat="1" hidden="1" x14ac:dyDescent="0.25">
      <c r="A154" s="16"/>
      <c r="B154" s="17">
        <v>4910</v>
      </c>
      <c r="C154" s="18"/>
      <c r="D154" s="18"/>
      <c r="E154" s="18"/>
    </row>
    <row r="155" spans="1:5" s="10" customFormat="1" hidden="1" x14ac:dyDescent="0.25">
      <c r="A155" s="16"/>
      <c r="B155" s="17">
        <v>5410</v>
      </c>
      <c r="C155" s="18"/>
      <c r="D155" s="18"/>
      <c r="E155" s="18"/>
    </row>
    <row r="156" spans="1:5" s="10" customFormat="1" hidden="1" x14ac:dyDescent="0.25">
      <c r="A156" s="16"/>
      <c r="B156" s="17">
        <v>6210</v>
      </c>
      <c r="C156" s="18"/>
      <c r="D156" s="18"/>
      <c r="E156" s="18"/>
    </row>
    <row r="157" spans="1:5" s="10" customFormat="1" hidden="1" x14ac:dyDescent="0.25">
      <c r="A157" s="16"/>
      <c r="B157" s="17">
        <v>7210</v>
      </c>
      <c r="C157" s="18"/>
      <c r="D157" s="18"/>
      <c r="E157" s="18"/>
    </row>
    <row r="158" spans="1:5" s="10" customFormat="1" hidden="1" x14ac:dyDescent="0.25">
      <c r="A158" s="16"/>
      <c r="B158" s="17">
        <v>8210</v>
      </c>
      <c r="C158" s="18"/>
      <c r="D158" s="18"/>
      <c r="E158" s="18"/>
    </row>
    <row r="159" spans="1:5" s="10" customFormat="1" hidden="1" x14ac:dyDescent="0.25">
      <c r="A159" s="13">
        <v>6419</v>
      </c>
      <c r="B159" s="14" t="s">
        <v>34</v>
      </c>
      <c r="C159" s="15">
        <f t="shared" ref="C159:E159" si="27">SUM(C160:C165)</f>
        <v>0</v>
      </c>
      <c r="D159" s="15">
        <f t="shared" si="27"/>
        <v>0</v>
      </c>
      <c r="E159" s="15">
        <f t="shared" si="27"/>
        <v>0</v>
      </c>
    </row>
    <row r="160" spans="1:5" s="10" customFormat="1" hidden="1" x14ac:dyDescent="0.25">
      <c r="A160" s="16"/>
      <c r="B160" s="17">
        <v>3210</v>
      </c>
      <c r="C160" s="18"/>
      <c r="D160" s="18"/>
      <c r="E160" s="18"/>
    </row>
    <row r="161" spans="1:5" s="10" customFormat="1" hidden="1" x14ac:dyDescent="0.25">
      <c r="A161" s="16"/>
      <c r="B161" s="17">
        <v>4910</v>
      </c>
      <c r="C161" s="18"/>
      <c r="D161" s="18"/>
      <c r="E161" s="18"/>
    </row>
    <row r="162" spans="1:5" s="10" customFormat="1" hidden="1" x14ac:dyDescent="0.25">
      <c r="A162" s="16"/>
      <c r="B162" s="17">
        <v>5410</v>
      </c>
      <c r="C162" s="18"/>
      <c r="D162" s="18"/>
      <c r="E162" s="18"/>
    </row>
    <row r="163" spans="1:5" s="10" customFormat="1" hidden="1" x14ac:dyDescent="0.25">
      <c r="A163" s="16"/>
      <c r="B163" s="17">
        <v>6210</v>
      </c>
      <c r="C163" s="18"/>
      <c r="D163" s="18"/>
      <c r="E163" s="18"/>
    </row>
    <row r="164" spans="1:5" s="10" customFormat="1" hidden="1" x14ac:dyDescent="0.25">
      <c r="A164" s="16"/>
      <c r="B164" s="17">
        <v>7210</v>
      </c>
      <c r="C164" s="18"/>
      <c r="D164" s="18"/>
      <c r="E164" s="18"/>
    </row>
    <row r="165" spans="1:5" s="10" customFormat="1" hidden="1" x14ac:dyDescent="0.25">
      <c r="A165" s="16"/>
      <c r="B165" s="17">
        <v>8210</v>
      </c>
      <c r="C165" s="18"/>
      <c r="D165" s="18"/>
      <c r="E165" s="18"/>
    </row>
    <row r="166" spans="1:5" s="10" customFormat="1" hidden="1" x14ac:dyDescent="0.25">
      <c r="A166" s="3">
        <v>642</v>
      </c>
      <c r="B166" s="11" t="s">
        <v>35</v>
      </c>
      <c r="C166" s="24">
        <f>SUM(C167,C174,C181,C188,C195)</f>
        <v>0</v>
      </c>
      <c r="D166" s="24">
        <f>SUM(D167,D174,D181,D188,D195)</f>
        <v>0</v>
      </c>
      <c r="E166" s="24">
        <f>SUM(E167,E174,E181,E188,E195)</f>
        <v>0</v>
      </c>
    </row>
    <row r="167" spans="1:5" s="10" customFormat="1" hidden="1" x14ac:dyDescent="0.25">
      <c r="A167" s="13">
        <v>6421</v>
      </c>
      <c r="B167" s="14" t="s">
        <v>36</v>
      </c>
      <c r="C167" s="15">
        <f t="shared" ref="C167:E167" si="28">SUM(C168:C173)</f>
        <v>0</v>
      </c>
      <c r="D167" s="15">
        <f t="shared" si="28"/>
        <v>0</v>
      </c>
      <c r="E167" s="15">
        <f t="shared" si="28"/>
        <v>0</v>
      </c>
    </row>
    <row r="168" spans="1:5" s="10" customFormat="1" hidden="1" x14ac:dyDescent="0.25">
      <c r="A168" s="16"/>
      <c r="B168" s="17">
        <v>3210</v>
      </c>
      <c r="C168" s="18"/>
      <c r="D168" s="18"/>
      <c r="E168" s="18"/>
    </row>
    <row r="169" spans="1:5" s="10" customFormat="1" hidden="1" x14ac:dyDescent="0.25">
      <c r="A169" s="16"/>
      <c r="B169" s="17">
        <v>4910</v>
      </c>
      <c r="C169" s="18"/>
      <c r="D169" s="18"/>
      <c r="E169" s="18"/>
    </row>
    <row r="170" spans="1:5" s="10" customFormat="1" hidden="1" x14ac:dyDescent="0.25">
      <c r="A170" s="16"/>
      <c r="B170" s="17">
        <v>5410</v>
      </c>
      <c r="C170" s="18"/>
      <c r="D170" s="18"/>
      <c r="E170" s="18"/>
    </row>
    <row r="171" spans="1:5" s="10" customFormat="1" hidden="1" x14ac:dyDescent="0.25">
      <c r="A171" s="16"/>
      <c r="B171" s="17">
        <v>6210</v>
      </c>
      <c r="C171" s="18"/>
      <c r="D171" s="18"/>
      <c r="E171" s="18"/>
    </row>
    <row r="172" spans="1:5" s="10" customFormat="1" hidden="1" x14ac:dyDescent="0.25">
      <c r="A172" s="16"/>
      <c r="B172" s="17">
        <v>7210</v>
      </c>
      <c r="C172" s="18"/>
      <c r="D172" s="18"/>
      <c r="E172" s="18"/>
    </row>
    <row r="173" spans="1:5" s="10" customFormat="1" hidden="1" x14ac:dyDescent="0.25">
      <c r="A173" s="16"/>
      <c r="B173" s="17">
        <v>8210</v>
      </c>
      <c r="C173" s="18"/>
      <c r="D173" s="18"/>
      <c r="E173" s="18"/>
    </row>
    <row r="174" spans="1:5" s="10" customFormat="1" hidden="1" x14ac:dyDescent="0.25">
      <c r="A174" s="13">
        <v>6422</v>
      </c>
      <c r="B174" s="14" t="s">
        <v>37</v>
      </c>
      <c r="C174" s="15">
        <f t="shared" ref="C174:E174" si="29">SUM(C175:C180)</f>
        <v>0</v>
      </c>
      <c r="D174" s="15">
        <f t="shared" si="29"/>
        <v>0</v>
      </c>
      <c r="E174" s="15">
        <f t="shared" si="29"/>
        <v>0</v>
      </c>
    </row>
    <row r="175" spans="1:5" s="10" customFormat="1" hidden="1" x14ac:dyDescent="0.25">
      <c r="A175" s="16"/>
      <c r="B175" s="17">
        <v>3210</v>
      </c>
      <c r="C175" s="18"/>
      <c r="D175" s="18"/>
      <c r="E175" s="18"/>
    </row>
    <row r="176" spans="1:5" s="10" customFormat="1" hidden="1" x14ac:dyDescent="0.25">
      <c r="A176" s="16"/>
      <c r="B176" s="17">
        <v>4910</v>
      </c>
      <c r="C176" s="18"/>
      <c r="D176" s="18"/>
      <c r="E176" s="18"/>
    </row>
    <row r="177" spans="1:5" s="10" customFormat="1" hidden="1" x14ac:dyDescent="0.25">
      <c r="A177" s="16"/>
      <c r="B177" s="17">
        <v>5410</v>
      </c>
      <c r="C177" s="18"/>
      <c r="D177" s="18"/>
      <c r="E177" s="18"/>
    </row>
    <row r="178" spans="1:5" s="10" customFormat="1" hidden="1" x14ac:dyDescent="0.25">
      <c r="A178" s="16"/>
      <c r="B178" s="17">
        <v>6210</v>
      </c>
      <c r="C178" s="18"/>
      <c r="D178" s="18"/>
      <c r="E178" s="18"/>
    </row>
    <row r="179" spans="1:5" s="10" customFormat="1" hidden="1" x14ac:dyDescent="0.25">
      <c r="A179" s="16"/>
      <c r="B179" s="17">
        <v>7210</v>
      </c>
      <c r="C179" s="18"/>
      <c r="D179" s="18"/>
      <c r="E179" s="18"/>
    </row>
    <row r="180" spans="1:5" s="10" customFormat="1" hidden="1" x14ac:dyDescent="0.25">
      <c r="A180" s="16"/>
      <c r="B180" s="17">
        <v>8210</v>
      </c>
      <c r="C180" s="18"/>
      <c r="D180" s="18"/>
      <c r="E180" s="18"/>
    </row>
    <row r="181" spans="1:5" s="10" customFormat="1" hidden="1" x14ac:dyDescent="0.25">
      <c r="A181" s="13">
        <v>6423</v>
      </c>
      <c r="B181" s="14" t="s">
        <v>38</v>
      </c>
      <c r="C181" s="15">
        <f t="shared" ref="C181:E181" si="30">SUM(C182:C187)</f>
        <v>0</v>
      </c>
      <c r="D181" s="15">
        <f t="shared" si="30"/>
        <v>0</v>
      </c>
      <c r="E181" s="15">
        <f t="shared" si="30"/>
        <v>0</v>
      </c>
    </row>
    <row r="182" spans="1:5" s="10" customFormat="1" hidden="1" x14ac:dyDescent="0.25">
      <c r="A182" s="16"/>
      <c r="B182" s="17">
        <v>3210</v>
      </c>
      <c r="C182" s="18"/>
      <c r="D182" s="18"/>
      <c r="E182" s="18"/>
    </row>
    <row r="183" spans="1:5" s="10" customFormat="1" hidden="1" x14ac:dyDescent="0.25">
      <c r="A183" s="16"/>
      <c r="B183" s="17">
        <v>4910</v>
      </c>
      <c r="C183" s="18"/>
      <c r="D183" s="18"/>
      <c r="E183" s="18"/>
    </row>
    <row r="184" spans="1:5" s="10" customFormat="1" hidden="1" x14ac:dyDescent="0.25">
      <c r="A184" s="16"/>
      <c r="B184" s="17">
        <v>5410</v>
      </c>
      <c r="C184" s="18"/>
      <c r="D184" s="18"/>
      <c r="E184" s="18"/>
    </row>
    <row r="185" spans="1:5" s="10" customFormat="1" hidden="1" x14ac:dyDescent="0.25">
      <c r="A185" s="16"/>
      <c r="B185" s="17">
        <v>6210</v>
      </c>
      <c r="C185" s="18"/>
      <c r="D185" s="18"/>
      <c r="E185" s="18"/>
    </row>
    <row r="186" spans="1:5" s="10" customFormat="1" hidden="1" x14ac:dyDescent="0.25">
      <c r="A186" s="16"/>
      <c r="B186" s="17">
        <v>7210</v>
      </c>
      <c r="C186" s="18"/>
      <c r="D186" s="18"/>
      <c r="E186" s="18"/>
    </row>
    <row r="187" spans="1:5" s="10" customFormat="1" hidden="1" x14ac:dyDescent="0.25">
      <c r="A187" s="16"/>
      <c r="B187" s="17">
        <v>8210</v>
      </c>
      <c r="C187" s="18"/>
      <c r="D187" s="18"/>
      <c r="E187" s="18"/>
    </row>
    <row r="188" spans="1:5" s="10" customFormat="1" hidden="1" x14ac:dyDescent="0.25">
      <c r="A188" s="13">
        <v>6425</v>
      </c>
      <c r="B188" s="23" t="s">
        <v>39</v>
      </c>
      <c r="C188" s="15">
        <f t="shared" ref="C188:E188" si="31">SUM(C189:C194)</f>
        <v>0</v>
      </c>
      <c r="D188" s="15">
        <f t="shared" si="31"/>
        <v>0</v>
      </c>
      <c r="E188" s="15">
        <f t="shared" si="31"/>
        <v>0</v>
      </c>
    </row>
    <row r="189" spans="1:5" s="10" customFormat="1" hidden="1" x14ac:dyDescent="0.25">
      <c r="A189" s="16"/>
      <c r="B189" s="17">
        <v>3210</v>
      </c>
      <c r="C189" s="18"/>
      <c r="D189" s="18"/>
      <c r="E189" s="18"/>
    </row>
    <row r="190" spans="1:5" s="10" customFormat="1" hidden="1" x14ac:dyDescent="0.25">
      <c r="A190" s="16"/>
      <c r="B190" s="17">
        <v>4910</v>
      </c>
      <c r="C190" s="18"/>
      <c r="D190" s="18"/>
      <c r="E190" s="18"/>
    </row>
    <row r="191" spans="1:5" s="10" customFormat="1" hidden="1" x14ac:dyDescent="0.25">
      <c r="A191" s="16"/>
      <c r="B191" s="17">
        <v>5410</v>
      </c>
      <c r="C191" s="18"/>
      <c r="D191" s="18"/>
      <c r="E191" s="18"/>
    </row>
    <row r="192" spans="1:5" s="10" customFormat="1" hidden="1" x14ac:dyDescent="0.25">
      <c r="A192" s="16"/>
      <c r="B192" s="17">
        <v>6210</v>
      </c>
      <c r="C192" s="18"/>
      <c r="D192" s="18"/>
      <c r="E192" s="18"/>
    </row>
    <row r="193" spans="1:5" s="10" customFormat="1" hidden="1" x14ac:dyDescent="0.25">
      <c r="A193" s="16"/>
      <c r="B193" s="17">
        <v>7210</v>
      </c>
      <c r="C193" s="18"/>
      <c r="D193" s="18"/>
      <c r="E193" s="18"/>
    </row>
    <row r="194" spans="1:5" s="10" customFormat="1" hidden="1" x14ac:dyDescent="0.25">
      <c r="A194" s="16"/>
      <c r="B194" s="17">
        <v>8210</v>
      </c>
      <c r="C194" s="18"/>
      <c r="D194" s="18"/>
      <c r="E194" s="18"/>
    </row>
    <row r="195" spans="1:5" s="10" customFormat="1" hidden="1" x14ac:dyDescent="0.25">
      <c r="A195" s="13">
        <v>6429</v>
      </c>
      <c r="B195" s="14" t="s">
        <v>40</v>
      </c>
      <c r="C195" s="15">
        <f t="shared" ref="C195:E195" si="32">SUM(C196:C201)</f>
        <v>0</v>
      </c>
      <c r="D195" s="15">
        <f t="shared" si="32"/>
        <v>0</v>
      </c>
      <c r="E195" s="15">
        <f t="shared" si="32"/>
        <v>0</v>
      </c>
    </row>
    <row r="196" spans="1:5" s="10" customFormat="1" hidden="1" x14ac:dyDescent="0.25">
      <c r="A196" s="16"/>
      <c r="B196" s="17">
        <v>3210</v>
      </c>
      <c r="C196" s="18"/>
      <c r="D196" s="18"/>
      <c r="E196" s="18"/>
    </row>
    <row r="197" spans="1:5" s="10" customFormat="1" hidden="1" x14ac:dyDescent="0.25">
      <c r="A197" s="16"/>
      <c r="B197" s="17">
        <v>4910</v>
      </c>
      <c r="C197" s="18"/>
      <c r="D197" s="18"/>
      <c r="E197" s="18"/>
    </row>
    <row r="198" spans="1:5" s="10" customFormat="1" hidden="1" x14ac:dyDescent="0.25">
      <c r="A198" s="16"/>
      <c r="B198" s="17">
        <v>5410</v>
      </c>
      <c r="C198" s="18"/>
      <c r="D198" s="18"/>
      <c r="E198" s="18"/>
    </row>
    <row r="199" spans="1:5" s="10" customFormat="1" hidden="1" x14ac:dyDescent="0.25">
      <c r="A199" s="16"/>
      <c r="B199" s="17">
        <v>6210</v>
      </c>
      <c r="C199" s="18"/>
      <c r="D199" s="18"/>
      <c r="E199" s="18"/>
    </row>
    <row r="200" spans="1:5" s="10" customFormat="1" hidden="1" x14ac:dyDescent="0.25">
      <c r="A200" s="16"/>
      <c r="B200" s="17">
        <v>7210</v>
      </c>
      <c r="C200" s="18"/>
      <c r="D200" s="18"/>
      <c r="E200" s="18"/>
    </row>
    <row r="201" spans="1:5" s="10" customFormat="1" hidden="1" x14ac:dyDescent="0.25">
      <c r="A201" s="16"/>
      <c r="B201" s="17">
        <v>8210</v>
      </c>
      <c r="C201" s="18"/>
      <c r="D201" s="18"/>
      <c r="E201" s="18"/>
    </row>
    <row r="202" spans="1:5" s="10" customFormat="1" hidden="1" x14ac:dyDescent="0.25">
      <c r="A202" s="3">
        <v>643</v>
      </c>
      <c r="B202" s="11" t="s">
        <v>41</v>
      </c>
      <c r="C202" s="24">
        <f>SUM(C203)</f>
        <v>0</v>
      </c>
      <c r="D202" s="24">
        <f>SUM(D203)</f>
        <v>0</v>
      </c>
      <c r="E202" s="24">
        <f>SUM(E203)</f>
        <v>0</v>
      </c>
    </row>
    <row r="203" spans="1:5" s="10" customFormat="1" ht="25.5" hidden="1" x14ac:dyDescent="0.25">
      <c r="A203" s="13">
        <v>6435</v>
      </c>
      <c r="B203" s="14" t="s">
        <v>42</v>
      </c>
      <c r="C203" s="15">
        <f t="shared" ref="C203:E203" si="33">SUM(C204:C209)</f>
        <v>0</v>
      </c>
      <c r="D203" s="15">
        <f t="shared" si="33"/>
        <v>0</v>
      </c>
      <c r="E203" s="15">
        <f t="shared" si="33"/>
        <v>0</v>
      </c>
    </row>
    <row r="204" spans="1:5" s="10" customFormat="1" hidden="1" x14ac:dyDescent="0.25">
      <c r="A204" s="16"/>
      <c r="B204" s="17">
        <v>3210</v>
      </c>
      <c r="C204" s="18"/>
      <c r="D204" s="18"/>
      <c r="E204" s="18"/>
    </row>
    <row r="205" spans="1:5" s="10" customFormat="1" hidden="1" x14ac:dyDescent="0.25">
      <c r="A205" s="16"/>
      <c r="B205" s="17">
        <v>4910</v>
      </c>
      <c r="C205" s="18"/>
      <c r="D205" s="18"/>
      <c r="E205" s="18"/>
    </row>
    <row r="206" spans="1:5" s="10" customFormat="1" hidden="1" x14ac:dyDescent="0.25">
      <c r="A206" s="16"/>
      <c r="B206" s="17">
        <v>5410</v>
      </c>
      <c r="C206" s="18"/>
      <c r="D206" s="18"/>
      <c r="E206" s="18"/>
    </row>
    <row r="207" spans="1:5" s="10" customFormat="1" hidden="1" x14ac:dyDescent="0.25">
      <c r="A207" s="16"/>
      <c r="B207" s="17">
        <v>6210</v>
      </c>
      <c r="C207" s="18"/>
      <c r="D207" s="18"/>
      <c r="E207" s="18"/>
    </row>
    <row r="208" spans="1:5" s="10" customFormat="1" hidden="1" x14ac:dyDescent="0.25">
      <c r="A208" s="16"/>
      <c r="B208" s="17">
        <v>7210</v>
      </c>
      <c r="C208" s="18"/>
      <c r="D208" s="18"/>
      <c r="E208" s="18"/>
    </row>
    <row r="209" spans="1:5" s="10" customFormat="1" hidden="1" x14ac:dyDescent="0.25">
      <c r="A209" s="16"/>
      <c r="B209" s="17">
        <v>8210</v>
      </c>
      <c r="C209" s="18"/>
      <c r="D209" s="18"/>
      <c r="E209" s="18"/>
    </row>
    <row r="210" spans="1:5" s="10" customFormat="1" hidden="1" x14ac:dyDescent="0.25">
      <c r="A210" s="3">
        <v>651</v>
      </c>
      <c r="B210" s="11" t="s">
        <v>43</v>
      </c>
      <c r="C210" s="24">
        <f t="shared" ref="C210:E210" si="34">SUM(C211)</f>
        <v>0</v>
      </c>
      <c r="D210" s="24">
        <f t="shared" si="34"/>
        <v>0</v>
      </c>
      <c r="E210" s="24">
        <f t="shared" si="34"/>
        <v>0</v>
      </c>
    </row>
    <row r="211" spans="1:5" s="10" customFormat="1" hidden="1" x14ac:dyDescent="0.25">
      <c r="A211" s="25">
        <v>6514</v>
      </c>
      <c r="B211" s="26" t="s">
        <v>44</v>
      </c>
      <c r="C211" s="15">
        <f t="shared" ref="C211:E211" si="35">SUM(C212:C217)</f>
        <v>0</v>
      </c>
      <c r="D211" s="15">
        <f t="shared" si="35"/>
        <v>0</v>
      </c>
      <c r="E211" s="15">
        <f t="shared" si="35"/>
        <v>0</v>
      </c>
    </row>
    <row r="212" spans="1:5" s="10" customFormat="1" hidden="1" x14ac:dyDescent="0.25">
      <c r="A212" s="16"/>
      <c r="B212" s="17">
        <v>3210</v>
      </c>
      <c r="C212" s="18"/>
      <c r="D212" s="18"/>
      <c r="E212" s="18"/>
    </row>
    <row r="213" spans="1:5" s="10" customFormat="1" hidden="1" x14ac:dyDescent="0.25">
      <c r="A213" s="16"/>
      <c r="B213" s="17">
        <v>4910</v>
      </c>
      <c r="C213" s="18"/>
      <c r="D213" s="18"/>
      <c r="E213" s="18"/>
    </row>
    <row r="214" spans="1:5" s="10" customFormat="1" hidden="1" x14ac:dyDescent="0.25">
      <c r="A214" s="16"/>
      <c r="B214" s="17">
        <v>5410</v>
      </c>
      <c r="C214" s="18"/>
      <c r="D214" s="18"/>
      <c r="E214" s="18"/>
    </row>
    <row r="215" spans="1:5" s="10" customFormat="1" hidden="1" x14ac:dyDescent="0.25">
      <c r="A215" s="16"/>
      <c r="B215" s="17">
        <v>6210</v>
      </c>
      <c r="C215" s="18"/>
      <c r="D215" s="18"/>
      <c r="E215" s="18"/>
    </row>
    <row r="216" spans="1:5" s="10" customFormat="1" hidden="1" x14ac:dyDescent="0.25">
      <c r="A216" s="16"/>
      <c r="B216" s="17">
        <v>7210</v>
      </c>
      <c r="C216" s="18"/>
      <c r="D216" s="18"/>
      <c r="E216" s="18"/>
    </row>
    <row r="217" spans="1:5" s="10" customFormat="1" hidden="1" x14ac:dyDescent="0.25">
      <c r="A217" s="16"/>
      <c r="B217" s="17">
        <v>8210</v>
      </c>
      <c r="C217" s="18"/>
      <c r="D217" s="18"/>
      <c r="E217" s="18"/>
    </row>
    <row r="218" spans="1:5" s="10" customFormat="1" x14ac:dyDescent="0.25">
      <c r="A218" s="3">
        <v>652</v>
      </c>
      <c r="B218" s="11" t="s">
        <v>45</v>
      </c>
      <c r="C218" s="24">
        <f>SUM(C219)</f>
        <v>3820</v>
      </c>
      <c r="D218" s="24">
        <f t="shared" ref="D218:E218" si="36">SUM(D219)</f>
        <v>0</v>
      </c>
      <c r="E218" s="24">
        <f t="shared" si="36"/>
        <v>3820</v>
      </c>
    </row>
    <row r="219" spans="1:5" s="10" customFormat="1" hidden="1" x14ac:dyDescent="0.25">
      <c r="A219" s="13">
        <v>6526</v>
      </c>
      <c r="B219" s="14" t="s">
        <v>46</v>
      </c>
      <c r="C219" s="15">
        <f t="shared" ref="C219:E219" si="37">SUM(C220:C225)</f>
        <v>3820</v>
      </c>
      <c r="D219" s="15">
        <f t="shared" si="37"/>
        <v>0</v>
      </c>
      <c r="E219" s="15">
        <f t="shared" si="37"/>
        <v>3820</v>
      </c>
    </row>
    <row r="220" spans="1:5" s="10" customFormat="1" hidden="1" x14ac:dyDescent="0.25">
      <c r="A220" s="16"/>
      <c r="B220" s="17">
        <v>3210</v>
      </c>
      <c r="C220" s="18"/>
      <c r="D220" s="18"/>
      <c r="E220" s="18"/>
    </row>
    <row r="221" spans="1:5" s="10" customFormat="1" hidden="1" x14ac:dyDescent="0.25">
      <c r="A221" s="16"/>
      <c r="B221" s="17">
        <v>4910</v>
      </c>
      <c r="C221" s="18">
        <v>3820</v>
      </c>
      <c r="D221" s="18">
        <f>+E221-C221</f>
        <v>0</v>
      </c>
      <c r="E221" s="18">
        <v>3820</v>
      </c>
    </row>
    <row r="222" spans="1:5" s="10" customFormat="1" hidden="1" x14ac:dyDescent="0.25">
      <c r="A222" s="16"/>
      <c r="B222" s="17">
        <v>5410</v>
      </c>
      <c r="C222" s="18"/>
      <c r="D222" s="18"/>
      <c r="E222" s="18"/>
    </row>
    <row r="223" spans="1:5" s="10" customFormat="1" hidden="1" x14ac:dyDescent="0.25">
      <c r="A223" s="16"/>
      <c r="B223" s="17">
        <v>6210</v>
      </c>
      <c r="C223" s="18"/>
      <c r="D223" s="18"/>
      <c r="E223" s="18"/>
    </row>
    <row r="224" spans="1:5" s="10" customFormat="1" hidden="1" x14ac:dyDescent="0.25">
      <c r="A224" s="16"/>
      <c r="B224" s="17">
        <v>7210</v>
      </c>
      <c r="C224" s="18"/>
      <c r="D224" s="18"/>
      <c r="E224" s="18"/>
    </row>
    <row r="225" spans="1:5" s="10" customFormat="1" hidden="1" x14ac:dyDescent="0.25">
      <c r="A225" s="16"/>
      <c r="B225" s="17">
        <v>8210</v>
      </c>
      <c r="C225" s="18"/>
      <c r="D225" s="18"/>
      <c r="E225" s="18"/>
    </row>
    <row r="226" spans="1:5" s="10" customFormat="1" x14ac:dyDescent="0.25">
      <c r="A226" s="3">
        <v>661</v>
      </c>
      <c r="B226" s="11" t="s">
        <v>47</v>
      </c>
      <c r="C226" s="24">
        <f>SUM(C227,C234)</f>
        <v>5000</v>
      </c>
      <c r="D226" s="24">
        <f>SUM(D227,D234)</f>
        <v>0</v>
      </c>
      <c r="E226" s="24">
        <f>SUM(E227,E234)</f>
        <v>5000</v>
      </c>
    </row>
    <row r="227" spans="1:5" s="10" customFormat="1" hidden="1" x14ac:dyDescent="0.25">
      <c r="A227" s="13">
        <v>6614</v>
      </c>
      <c r="B227" s="14" t="s">
        <v>48</v>
      </c>
      <c r="C227" s="15">
        <f t="shared" ref="C227" si="38">SUM(C228:C233)</f>
        <v>0</v>
      </c>
      <c r="D227" s="15">
        <f t="shared" ref="D227:E227" si="39">SUM(D228:D233)</f>
        <v>0</v>
      </c>
      <c r="E227" s="15">
        <f t="shared" si="39"/>
        <v>0</v>
      </c>
    </row>
    <row r="228" spans="1:5" s="10" customFormat="1" hidden="1" x14ac:dyDescent="0.25">
      <c r="A228" s="16"/>
      <c r="B228" s="17">
        <v>3210</v>
      </c>
      <c r="C228" s="18"/>
      <c r="D228" s="18"/>
      <c r="E228" s="18"/>
    </row>
    <row r="229" spans="1:5" s="10" customFormat="1" hidden="1" x14ac:dyDescent="0.25">
      <c r="A229" s="16"/>
      <c r="B229" s="17">
        <v>4910</v>
      </c>
      <c r="C229" s="18"/>
      <c r="D229" s="18"/>
      <c r="E229" s="18"/>
    </row>
    <row r="230" spans="1:5" s="10" customFormat="1" hidden="1" x14ac:dyDescent="0.25">
      <c r="A230" s="16"/>
      <c r="B230" s="17">
        <v>5410</v>
      </c>
      <c r="C230" s="18"/>
      <c r="D230" s="18"/>
      <c r="E230" s="18"/>
    </row>
    <row r="231" spans="1:5" s="10" customFormat="1" hidden="1" x14ac:dyDescent="0.25">
      <c r="A231" s="16"/>
      <c r="B231" s="17">
        <v>6210</v>
      </c>
      <c r="C231" s="18"/>
      <c r="D231" s="18"/>
      <c r="E231" s="18"/>
    </row>
    <row r="232" spans="1:5" s="10" customFormat="1" hidden="1" x14ac:dyDescent="0.25">
      <c r="A232" s="16"/>
      <c r="B232" s="17">
        <v>7210</v>
      </c>
      <c r="C232" s="18"/>
      <c r="D232" s="18"/>
      <c r="E232" s="18"/>
    </row>
    <row r="233" spans="1:5" s="10" customFormat="1" hidden="1" x14ac:dyDescent="0.25">
      <c r="A233" s="16"/>
      <c r="B233" s="17">
        <v>8210</v>
      </c>
      <c r="C233" s="18"/>
      <c r="D233" s="18"/>
      <c r="E233" s="18"/>
    </row>
    <row r="234" spans="1:5" s="10" customFormat="1" hidden="1" x14ac:dyDescent="0.25">
      <c r="A234" s="25">
        <v>6615</v>
      </c>
      <c r="B234" s="26" t="s">
        <v>49</v>
      </c>
      <c r="C234" s="15">
        <f t="shared" ref="C234:E234" si="40">SUM(C235:C240)</f>
        <v>5000</v>
      </c>
      <c r="D234" s="15">
        <f t="shared" si="40"/>
        <v>0</v>
      </c>
      <c r="E234" s="15">
        <f t="shared" si="40"/>
        <v>5000</v>
      </c>
    </row>
    <row r="235" spans="1:5" s="10" customFormat="1" hidden="1" x14ac:dyDescent="0.25">
      <c r="A235" s="16"/>
      <c r="B235" s="17">
        <v>3210</v>
      </c>
      <c r="C235" s="18">
        <v>5000</v>
      </c>
      <c r="D235" s="18">
        <f>+E235-C235</f>
        <v>0</v>
      </c>
      <c r="E235" s="18">
        <v>5000</v>
      </c>
    </row>
    <row r="236" spans="1:5" s="10" customFormat="1" hidden="1" x14ac:dyDescent="0.25">
      <c r="A236" s="16"/>
      <c r="B236" s="17">
        <v>4910</v>
      </c>
      <c r="C236" s="18"/>
      <c r="D236" s="18"/>
      <c r="E236" s="18"/>
    </row>
    <row r="237" spans="1:5" s="10" customFormat="1" hidden="1" x14ac:dyDescent="0.25">
      <c r="A237" s="16"/>
      <c r="B237" s="17">
        <v>5410</v>
      </c>
      <c r="C237" s="18"/>
      <c r="D237" s="18"/>
      <c r="E237" s="18"/>
    </row>
    <row r="238" spans="1:5" s="10" customFormat="1" hidden="1" x14ac:dyDescent="0.25">
      <c r="A238" s="16"/>
      <c r="B238" s="17">
        <v>6210</v>
      </c>
      <c r="C238" s="18"/>
      <c r="D238" s="18"/>
      <c r="E238" s="18"/>
    </row>
    <row r="239" spans="1:5" s="10" customFormat="1" hidden="1" x14ac:dyDescent="0.25">
      <c r="A239" s="16"/>
      <c r="B239" s="17">
        <v>7210</v>
      </c>
      <c r="C239" s="18"/>
      <c r="D239" s="18"/>
      <c r="E239" s="18"/>
    </row>
    <row r="240" spans="1:5" s="10" customFormat="1" hidden="1" x14ac:dyDescent="0.25">
      <c r="A240" s="16"/>
      <c r="B240" s="17">
        <v>8210</v>
      </c>
      <c r="C240" s="18"/>
      <c r="D240" s="18"/>
      <c r="E240" s="18"/>
    </row>
    <row r="241" spans="1:5" s="10" customFormat="1" x14ac:dyDescent="0.25">
      <c r="A241" s="3">
        <v>663</v>
      </c>
      <c r="B241" s="11" t="s">
        <v>50</v>
      </c>
      <c r="C241" s="24">
        <f>SUM(C242,C249)</f>
        <v>37000</v>
      </c>
      <c r="D241" s="24">
        <f>SUM(D242,D249)</f>
        <v>0</v>
      </c>
      <c r="E241" s="24">
        <f>SUM(E242,E249)</f>
        <v>37000</v>
      </c>
    </row>
    <row r="242" spans="1:5" s="10" customFormat="1" hidden="1" x14ac:dyDescent="0.25">
      <c r="A242" s="13">
        <v>6631</v>
      </c>
      <c r="B242" s="23" t="s">
        <v>51</v>
      </c>
      <c r="C242" s="15">
        <f t="shared" ref="C242" si="41">SUM(C243:C248)</f>
        <v>36000</v>
      </c>
      <c r="D242" s="15">
        <f t="shared" ref="D242:E242" si="42">SUM(D243:D248)</f>
        <v>0</v>
      </c>
      <c r="E242" s="15">
        <f t="shared" si="42"/>
        <v>36000</v>
      </c>
    </row>
    <row r="243" spans="1:5" s="10" customFormat="1" hidden="1" x14ac:dyDescent="0.25">
      <c r="A243" s="16"/>
      <c r="B243" s="17">
        <v>3210</v>
      </c>
      <c r="C243" s="18"/>
      <c r="D243" s="18"/>
      <c r="E243" s="18"/>
    </row>
    <row r="244" spans="1:5" s="10" customFormat="1" hidden="1" x14ac:dyDescent="0.25">
      <c r="A244" s="16"/>
      <c r="B244" s="17">
        <v>4910</v>
      </c>
      <c r="C244" s="18"/>
      <c r="D244" s="18"/>
      <c r="E244" s="18"/>
    </row>
    <row r="245" spans="1:5" s="10" customFormat="1" hidden="1" x14ac:dyDescent="0.25">
      <c r="A245" s="16"/>
      <c r="B245" s="17">
        <v>5410</v>
      </c>
      <c r="C245" s="18"/>
      <c r="D245" s="18"/>
      <c r="E245" s="18"/>
    </row>
    <row r="246" spans="1:5" s="10" customFormat="1" hidden="1" x14ac:dyDescent="0.25">
      <c r="A246" s="16"/>
      <c r="B246" s="17">
        <v>6210</v>
      </c>
      <c r="C246" s="18">
        <v>36000</v>
      </c>
      <c r="D246" s="18">
        <f>+E246-C246</f>
        <v>0</v>
      </c>
      <c r="E246" s="18">
        <v>36000</v>
      </c>
    </row>
    <row r="247" spans="1:5" s="10" customFormat="1" hidden="1" x14ac:dyDescent="0.25">
      <c r="A247" s="16"/>
      <c r="B247" s="17">
        <v>7210</v>
      </c>
      <c r="C247" s="18"/>
      <c r="D247" s="18"/>
      <c r="E247" s="18"/>
    </row>
    <row r="248" spans="1:5" s="10" customFormat="1" hidden="1" x14ac:dyDescent="0.25">
      <c r="A248" s="16"/>
      <c r="B248" s="17">
        <v>8210</v>
      </c>
      <c r="C248" s="18"/>
      <c r="D248" s="18"/>
      <c r="E248" s="18"/>
    </row>
    <row r="249" spans="1:5" s="10" customFormat="1" hidden="1" x14ac:dyDescent="0.25">
      <c r="A249" s="13">
        <v>6632</v>
      </c>
      <c r="B249" s="14" t="s">
        <v>52</v>
      </c>
      <c r="C249" s="15">
        <f t="shared" ref="C249:E249" si="43">SUM(C250:C255)</f>
        <v>1000</v>
      </c>
      <c r="D249" s="15">
        <f t="shared" si="43"/>
        <v>0</v>
      </c>
      <c r="E249" s="15">
        <f t="shared" si="43"/>
        <v>1000</v>
      </c>
    </row>
    <row r="250" spans="1:5" s="10" customFormat="1" hidden="1" x14ac:dyDescent="0.25">
      <c r="A250" s="16"/>
      <c r="B250" s="17">
        <v>3210</v>
      </c>
      <c r="C250" s="18"/>
      <c r="D250" s="18"/>
      <c r="E250" s="18"/>
    </row>
    <row r="251" spans="1:5" s="10" customFormat="1" hidden="1" x14ac:dyDescent="0.25">
      <c r="A251" s="16"/>
      <c r="B251" s="17">
        <v>4910</v>
      </c>
      <c r="C251" s="18"/>
      <c r="D251" s="18"/>
      <c r="E251" s="18"/>
    </row>
    <row r="252" spans="1:5" s="10" customFormat="1" hidden="1" x14ac:dyDescent="0.25">
      <c r="A252" s="16"/>
      <c r="B252" s="17">
        <v>5410</v>
      </c>
      <c r="C252" s="18"/>
      <c r="D252" s="18"/>
      <c r="E252" s="18"/>
    </row>
    <row r="253" spans="1:5" s="10" customFormat="1" hidden="1" x14ac:dyDescent="0.25">
      <c r="A253" s="16"/>
      <c r="B253" s="17">
        <v>6210</v>
      </c>
      <c r="C253" s="18">
        <v>1000</v>
      </c>
      <c r="D253" s="18">
        <f>+E253-C253</f>
        <v>0</v>
      </c>
      <c r="E253" s="18">
        <v>1000</v>
      </c>
    </row>
    <row r="254" spans="1:5" s="10" customFormat="1" hidden="1" x14ac:dyDescent="0.25">
      <c r="A254" s="16"/>
      <c r="B254" s="17">
        <v>7210</v>
      </c>
      <c r="C254" s="18"/>
      <c r="D254" s="18"/>
      <c r="E254" s="18"/>
    </row>
    <row r="255" spans="1:5" s="10" customFormat="1" hidden="1" x14ac:dyDescent="0.25">
      <c r="A255" s="16"/>
      <c r="B255" s="17">
        <v>8210</v>
      </c>
      <c r="C255" s="18"/>
      <c r="D255" s="18"/>
      <c r="E255" s="18"/>
    </row>
    <row r="256" spans="1:5" s="10" customFormat="1" ht="25.5" x14ac:dyDescent="0.25">
      <c r="A256" s="3">
        <v>671</v>
      </c>
      <c r="B256" s="11" t="s">
        <v>53</v>
      </c>
      <c r="C256" s="24">
        <f>SUM(C257,C264)</f>
        <v>958573</v>
      </c>
      <c r="D256" s="24">
        <f>SUM(D257,D264)</f>
        <v>4000</v>
      </c>
      <c r="E256" s="24">
        <f>SUM(E257,E264)</f>
        <v>962573</v>
      </c>
    </row>
    <row r="257" spans="1:6" s="10" customFormat="1" hidden="1" x14ac:dyDescent="0.25">
      <c r="A257" s="27">
        <v>6711</v>
      </c>
      <c r="B257" s="28" t="s">
        <v>54</v>
      </c>
      <c r="C257" s="15">
        <f t="shared" ref="C257" si="44">SUM(C258:C263)</f>
        <v>954973</v>
      </c>
      <c r="D257" s="15">
        <f t="shared" ref="D257:E257" si="45">SUM(D258:D263)</f>
        <v>4000</v>
      </c>
      <c r="E257" s="15">
        <f t="shared" si="45"/>
        <v>958973</v>
      </c>
    </row>
    <row r="258" spans="1:6" s="10" customFormat="1" hidden="1" x14ac:dyDescent="0.25">
      <c r="A258" s="16"/>
      <c r="B258" s="27">
        <v>11</v>
      </c>
      <c r="C258" s="18">
        <v>40000</v>
      </c>
      <c r="D258" s="18">
        <f>+E258-C258</f>
        <v>0</v>
      </c>
      <c r="E258" s="18">
        <v>40000</v>
      </c>
    </row>
    <row r="259" spans="1:6" s="10" customFormat="1" hidden="1" x14ac:dyDescent="0.25">
      <c r="A259" s="16"/>
      <c r="B259" s="29">
        <v>12</v>
      </c>
      <c r="C259" s="18">
        <v>898973</v>
      </c>
      <c r="D259" s="18">
        <f>+E259-C259</f>
        <v>0</v>
      </c>
      <c r="E259" s="18">
        <v>898973</v>
      </c>
      <c r="F259" s="30" t="s">
        <v>55</v>
      </c>
    </row>
    <row r="260" spans="1:6" s="10" customFormat="1" hidden="1" x14ac:dyDescent="0.25">
      <c r="A260" s="16"/>
      <c r="B260" s="29">
        <v>5103</v>
      </c>
      <c r="C260" s="18"/>
      <c r="D260" s="18"/>
      <c r="E260" s="18"/>
      <c r="F260" s="30" t="s">
        <v>56</v>
      </c>
    </row>
    <row r="261" spans="1:6" s="10" customFormat="1" hidden="1" x14ac:dyDescent="0.25">
      <c r="A261" s="16"/>
      <c r="B261" s="29">
        <v>526</v>
      </c>
      <c r="C261" s="18"/>
      <c r="D261" s="18"/>
      <c r="E261" s="18"/>
      <c r="F261" s="30" t="s">
        <v>56</v>
      </c>
    </row>
    <row r="262" spans="1:6" s="10" customFormat="1" hidden="1" x14ac:dyDescent="0.25">
      <c r="A262" s="16"/>
      <c r="B262" s="29">
        <v>527</v>
      </c>
      <c r="C262" s="18"/>
      <c r="D262" s="18"/>
      <c r="E262" s="18"/>
      <c r="F262" s="30" t="s">
        <v>57</v>
      </c>
    </row>
    <row r="263" spans="1:6" s="10" customFormat="1" hidden="1" x14ac:dyDescent="0.25">
      <c r="A263" s="16"/>
      <c r="B263" s="29">
        <v>5212</v>
      </c>
      <c r="C263" s="18">
        <v>16000</v>
      </c>
      <c r="D263" s="18">
        <f>+E263-C263</f>
        <v>4000</v>
      </c>
      <c r="E263" s="18">
        <v>20000</v>
      </c>
      <c r="F263" s="30" t="s">
        <v>58</v>
      </c>
    </row>
    <row r="264" spans="1:6" s="10" customFormat="1" ht="25.5" hidden="1" x14ac:dyDescent="0.25">
      <c r="A264" s="27">
        <v>6712</v>
      </c>
      <c r="B264" s="28" t="s">
        <v>59</v>
      </c>
      <c r="C264" s="15">
        <f t="shared" ref="C264:E264" si="46">SUM(C265:C270)</f>
        <v>3600</v>
      </c>
      <c r="D264" s="15">
        <f t="shared" si="46"/>
        <v>0</v>
      </c>
      <c r="E264" s="15">
        <f t="shared" si="46"/>
        <v>3600</v>
      </c>
    </row>
    <row r="265" spans="1:6" s="10" customFormat="1" hidden="1" x14ac:dyDescent="0.25">
      <c r="A265" s="16"/>
      <c r="B265" s="27">
        <v>11</v>
      </c>
      <c r="C265" s="18">
        <v>1600</v>
      </c>
      <c r="D265" s="18">
        <f>+E265-C265</f>
        <v>0</v>
      </c>
      <c r="E265" s="18">
        <v>1600</v>
      </c>
    </row>
    <row r="266" spans="1:6" s="10" customFormat="1" hidden="1" x14ac:dyDescent="0.25">
      <c r="A266" s="16"/>
      <c r="B266" s="29">
        <v>12</v>
      </c>
      <c r="C266" s="18">
        <v>2000</v>
      </c>
      <c r="D266" s="18">
        <f>+E266-C266</f>
        <v>0</v>
      </c>
      <c r="E266" s="18">
        <v>2000</v>
      </c>
      <c r="F266" s="30" t="s">
        <v>55</v>
      </c>
    </row>
    <row r="267" spans="1:6" s="10" customFormat="1" hidden="1" x14ac:dyDescent="0.25">
      <c r="A267" s="16"/>
      <c r="B267" s="29">
        <v>5103</v>
      </c>
      <c r="C267" s="18"/>
      <c r="D267" s="18"/>
      <c r="E267" s="18"/>
      <c r="F267" s="30" t="s">
        <v>56</v>
      </c>
    </row>
    <row r="268" spans="1:6" s="10" customFormat="1" hidden="1" x14ac:dyDescent="0.25">
      <c r="A268" s="16"/>
      <c r="B268" s="29">
        <v>526</v>
      </c>
      <c r="C268" s="18"/>
      <c r="D268" s="18"/>
      <c r="E268" s="18"/>
      <c r="F268" s="30" t="s">
        <v>56</v>
      </c>
    </row>
    <row r="269" spans="1:6" s="10" customFormat="1" hidden="1" x14ac:dyDescent="0.25">
      <c r="A269" s="16"/>
      <c r="B269" s="29">
        <v>527</v>
      </c>
      <c r="C269" s="18"/>
      <c r="D269" s="18"/>
      <c r="E269" s="18"/>
      <c r="F269" s="30" t="s">
        <v>57</v>
      </c>
    </row>
    <row r="270" spans="1:6" s="10" customFormat="1" hidden="1" x14ac:dyDescent="0.25">
      <c r="A270" s="16"/>
      <c r="B270" s="29">
        <v>5212</v>
      </c>
      <c r="C270" s="18"/>
      <c r="D270" s="18"/>
      <c r="E270" s="18"/>
      <c r="F270" s="30" t="s">
        <v>58</v>
      </c>
    </row>
    <row r="271" spans="1:6" s="10" customFormat="1" hidden="1" x14ac:dyDescent="0.25">
      <c r="A271" s="3">
        <v>681</v>
      </c>
      <c r="B271" s="11" t="s">
        <v>60</v>
      </c>
      <c r="C271" s="24">
        <f>SUM(C272,C279)</f>
        <v>0</v>
      </c>
      <c r="D271" s="24">
        <f>SUM(D272,D279)</f>
        <v>0</v>
      </c>
      <c r="E271" s="24">
        <f>SUM(E272,E279)</f>
        <v>0</v>
      </c>
    </row>
    <row r="272" spans="1:6" s="10" customFormat="1" hidden="1" x14ac:dyDescent="0.25">
      <c r="A272" s="13">
        <v>6813</v>
      </c>
      <c r="B272" s="14" t="s">
        <v>61</v>
      </c>
      <c r="C272" s="15">
        <f t="shared" ref="C272" si="47">SUM(C273:C278)</f>
        <v>0</v>
      </c>
      <c r="D272" s="15">
        <f t="shared" ref="D272:E272" si="48">SUM(D273:D278)</f>
        <v>0</v>
      </c>
      <c r="E272" s="15">
        <f t="shared" si="48"/>
        <v>0</v>
      </c>
    </row>
    <row r="273" spans="1:5" s="10" customFormat="1" hidden="1" x14ac:dyDescent="0.25">
      <c r="A273" s="16"/>
      <c r="B273" s="17">
        <v>3210</v>
      </c>
      <c r="C273" s="18"/>
      <c r="D273" s="18"/>
      <c r="E273" s="18"/>
    </row>
    <row r="274" spans="1:5" s="10" customFormat="1" hidden="1" x14ac:dyDescent="0.25">
      <c r="A274" s="16"/>
      <c r="B274" s="17">
        <v>4910</v>
      </c>
      <c r="C274" s="18"/>
      <c r="D274" s="18"/>
      <c r="E274" s="18"/>
    </row>
    <row r="275" spans="1:5" s="10" customFormat="1" hidden="1" x14ac:dyDescent="0.25">
      <c r="A275" s="16"/>
      <c r="B275" s="17">
        <v>5410</v>
      </c>
      <c r="C275" s="18"/>
      <c r="D275" s="18"/>
      <c r="E275" s="18"/>
    </row>
    <row r="276" spans="1:5" s="10" customFormat="1" hidden="1" x14ac:dyDescent="0.25">
      <c r="A276" s="16"/>
      <c r="B276" s="17">
        <v>6210</v>
      </c>
      <c r="C276" s="18"/>
      <c r="D276" s="18"/>
      <c r="E276" s="18"/>
    </row>
    <row r="277" spans="1:5" s="10" customFormat="1" hidden="1" x14ac:dyDescent="0.25">
      <c r="A277" s="16"/>
      <c r="B277" s="17">
        <v>7210</v>
      </c>
      <c r="C277" s="18"/>
      <c r="D277" s="18"/>
      <c r="E277" s="18"/>
    </row>
    <row r="278" spans="1:5" s="10" customFormat="1" hidden="1" x14ac:dyDescent="0.25">
      <c r="A278" s="16"/>
      <c r="B278" s="17">
        <v>8210</v>
      </c>
      <c r="C278" s="18"/>
      <c r="D278" s="18"/>
      <c r="E278" s="18"/>
    </row>
    <row r="279" spans="1:5" s="10" customFormat="1" hidden="1" x14ac:dyDescent="0.25">
      <c r="A279" s="13">
        <v>6819</v>
      </c>
      <c r="B279" s="14" t="s">
        <v>62</v>
      </c>
      <c r="C279" s="15">
        <f t="shared" ref="C279:E279" si="49">SUM(C280:C285)</f>
        <v>0</v>
      </c>
      <c r="D279" s="15">
        <f t="shared" si="49"/>
        <v>0</v>
      </c>
      <c r="E279" s="15">
        <f t="shared" si="49"/>
        <v>0</v>
      </c>
    </row>
    <row r="280" spans="1:5" s="10" customFormat="1" hidden="1" x14ac:dyDescent="0.25">
      <c r="A280" s="16"/>
      <c r="B280" s="17">
        <v>3210</v>
      </c>
      <c r="C280" s="18"/>
      <c r="D280" s="18"/>
      <c r="E280" s="18"/>
    </row>
    <row r="281" spans="1:5" s="10" customFormat="1" hidden="1" x14ac:dyDescent="0.25">
      <c r="A281" s="16"/>
      <c r="B281" s="17">
        <v>4910</v>
      </c>
      <c r="C281" s="18"/>
      <c r="D281" s="18"/>
      <c r="E281" s="18"/>
    </row>
    <row r="282" spans="1:5" s="10" customFormat="1" hidden="1" x14ac:dyDescent="0.25">
      <c r="A282" s="16"/>
      <c r="B282" s="17">
        <v>5410</v>
      </c>
      <c r="C282" s="18"/>
      <c r="D282" s="18"/>
      <c r="E282" s="18"/>
    </row>
    <row r="283" spans="1:5" s="10" customFormat="1" hidden="1" x14ac:dyDescent="0.25">
      <c r="A283" s="16"/>
      <c r="B283" s="17">
        <v>6210</v>
      </c>
      <c r="C283" s="18"/>
      <c r="D283" s="18"/>
      <c r="E283" s="18"/>
    </row>
    <row r="284" spans="1:5" s="10" customFormat="1" hidden="1" x14ac:dyDescent="0.25">
      <c r="A284" s="16"/>
      <c r="B284" s="17">
        <v>7210</v>
      </c>
      <c r="C284" s="18"/>
      <c r="D284" s="18"/>
      <c r="E284" s="18"/>
    </row>
    <row r="285" spans="1:5" s="10" customFormat="1" hidden="1" x14ac:dyDescent="0.25">
      <c r="A285" s="16"/>
      <c r="B285" s="17">
        <v>8210</v>
      </c>
      <c r="C285" s="18"/>
      <c r="D285" s="18"/>
      <c r="E285" s="18"/>
    </row>
    <row r="286" spans="1:5" s="10" customFormat="1" hidden="1" x14ac:dyDescent="0.25">
      <c r="A286" s="3">
        <v>683</v>
      </c>
      <c r="B286" s="11" t="s">
        <v>63</v>
      </c>
      <c r="C286" s="24">
        <f>SUM(C287)</f>
        <v>0</v>
      </c>
      <c r="D286" s="24">
        <f>SUM(D287)</f>
        <v>0</v>
      </c>
      <c r="E286" s="24">
        <f>SUM(E287)</f>
        <v>0</v>
      </c>
    </row>
    <row r="287" spans="1:5" s="10" customFormat="1" hidden="1" x14ac:dyDescent="0.25">
      <c r="A287" s="13">
        <v>6831</v>
      </c>
      <c r="B287" s="14" t="s">
        <v>63</v>
      </c>
      <c r="C287" s="15">
        <f t="shared" ref="C287:E287" si="50">SUM(C288:C293)</f>
        <v>0</v>
      </c>
      <c r="D287" s="15">
        <f t="shared" si="50"/>
        <v>0</v>
      </c>
      <c r="E287" s="15">
        <f t="shared" si="50"/>
        <v>0</v>
      </c>
    </row>
    <row r="288" spans="1:5" s="10" customFormat="1" hidden="1" x14ac:dyDescent="0.25">
      <c r="A288" s="16"/>
      <c r="B288" s="17">
        <v>3210</v>
      </c>
      <c r="C288" s="18"/>
      <c r="D288" s="18"/>
      <c r="E288" s="18"/>
    </row>
    <row r="289" spans="1:5" s="10" customFormat="1" hidden="1" x14ac:dyDescent="0.25">
      <c r="A289" s="16"/>
      <c r="B289" s="17">
        <v>4910</v>
      </c>
      <c r="C289" s="18"/>
      <c r="D289" s="18"/>
      <c r="E289" s="18"/>
    </row>
    <row r="290" spans="1:5" s="10" customFormat="1" hidden="1" x14ac:dyDescent="0.25">
      <c r="A290" s="16"/>
      <c r="B290" s="17">
        <v>5410</v>
      </c>
      <c r="C290" s="18"/>
      <c r="D290" s="18"/>
      <c r="E290" s="18"/>
    </row>
    <row r="291" spans="1:5" s="10" customFormat="1" hidden="1" x14ac:dyDescent="0.25">
      <c r="A291" s="16"/>
      <c r="B291" s="17">
        <v>6210</v>
      </c>
      <c r="C291" s="18"/>
      <c r="D291" s="18"/>
      <c r="E291" s="18"/>
    </row>
    <row r="292" spans="1:5" s="10" customFormat="1" hidden="1" x14ac:dyDescent="0.25">
      <c r="A292" s="16"/>
      <c r="B292" s="17">
        <v>7210</v>
      </c>
      <c r="C292" s="18"/>
      <c r="D292" s="18"/>
      <c r="E292" s="18"/>
    </row>
    <row r="293" spans="1:5" s="10" customFormat="1" hidden="1" x14ac:dyDescent="0.25">
      <c r="A293" s="16"/>
      <c r="B293" s="17">
        <v>8210</v>
      </c>
      <c r="C293" s="18"/>
      <c r="D293" s="18"/>
      <c r="E293" s="18"/>
    </row>
    <row r="294" spans="1:5" s="10" customFormat="1" x14ac:dyDescent="0.25">
      <c r="A294" s="7">
        <v>7</v>
      </c>
      <c r="B294" s="8" t="s">
        <v>64</v>
      </c>
      <c r="C294" s="9">
        <f>SUM(C295,C303,C325,C354)</f>
        <v>270</v>
      </c>
      <c r="D294" s="9">
        <f>SUM(D295,D303,D325,D354)</f>
        <v>0</v>
      </c>
      <c r="E294" s="9">
        <f>SUM(E295,E303,E325,E354)</f>
        <v>270</v>
      </c>
    </row>
    <row r="295" spans="1:5" s="10" customFormat="1" hidden="1" x14ac:dyDescent="0.25">
      <c r="A295" s="3">
        <v>711</v>
      </c>
      <c r="B295" s="11" t="s">
        <v>65</v>
      </c>
      <c r="C295" s="24">
        <f>SUM(C296)</f>
        <v>0</v>
      </c>
      <c r="D295" s="24">
        <f>SUM(D296)</f>
        <v>0</v>
      </c>
      <c r="E295" s="24">
        <f>SUM(E296)</f>
        <v>0</v>
      </c>
    </row>
    <row r="296" spans="1:5" s="10" customFormat="1" hidden="1" x14ac:dyDescent="0.25">
      <c r="A296" s="13">
        <v>7111</v>
      </c>
      <c r="B296" s="14" t="s">
        <v>65</v>
      </c>
      <c r="C296" s="15">
        <f t="shared" ref="C296" si="51">SUM(C297:C302)</f>
        <v>0</v>
      </c>
      <c r="D296" s="15">
        <f t="shared" ref="D296:E296" si="52">SUM(D297:D302)</f>
        <v>0</v>
      </c>
      <c r="E296" s="15">
        <f t="shared" si="52"/>
        <v>0</v>
      </c>
    </row>
    <row r="297" spans="1:5" s="10" customFormat="1" hidden="1" x14ac:dyDescent="0.25">
      <c r="A297" s="16"/>
      <c r="B297" s="17">
        <v>3210</v>
      </c>
      <c r="C297" s="18"/>
      <c r="D297" s="18"/>
      <c r="E297" s="18"/>
    </row>
    <row r="298" spans="1:5" s="10" customFormat="1" hidden="1" x14ac:dyDescent="0.25">
      <c r="A298" s="16"/>
      <c r="B298" s="17">
        <v>4910</v>
      </c>
      <c r="C298" s="18"/>
      <c r="D298" s="18"/>
      <c r="E298" s="18"/>
    </row>
    <row r="299" spans="1:5" s="10" customFormat="1" hidden="1" x14ac:dyDescent="0.25">
      <c r="A299" s="16"/>
      <c r="B299" s="17">
        <v>5410</v>
      </c>
      <c r="C299" s="18"/>
      <c r="D299" s="18"/>
      <c r="E299" s="18"/>
    </row>
    <row r="300" spans="1:5" s="10" customFormat="1" hidden="1" x14ac:dyDescent="0.25">
      <c r="A300" s="16"/>
      <c r="B300" s="17">
        <v>6210</v>
      </c>
      <c r="C300" s="18"/>
      <c r="D300" s="18"/>
      <c r="E300" s="18"/>
    </row>
    <row r="301" spans="1:5" s="10" customFormat="1" hidden="1" x14ac:dyDescent="0.25">
      <c r="A301" s="16"/>
      <c r="B301" s="17">
        <v>7210</v>
      </c>
      <c r="C301" s="18"/>
      <c r="D301" s="18"/>
      <c r="E301" s="18"/>
    </row>
    <row r="302" spans="1:5" s="10" customFormat="1" hidden="1" x14ac:dyDescent="0.25">
      <c r="A302" s="16"/>
      <c r="B302" s="17">
        <v>8210</v>
      </c>
      <c r="C302" s="18"/>
      <c r="D302" s="18"/>
      <c r="E302" s="18"/>
    </row>
    <row r="303" spans="1:5" s="10" customFormat="1" x14ac:dyDescent="0.25">
      <c r="A303" s="3">
        <v>721</v>
      </c>
      <c r="B303" s="11" t="s">
        <v>66</v>
      </c>
      <c r="C303" s="24">
        <f>SUM(C304,C311,C318)</f>
        <v>270</v>
      </c>
      <c r="D303" s="24">
        <f>SUM(D304,D311,D318)</f>
        <v>0</v>
      </c>
      <c r="E303" s="24">
        <f>SUM(E304,E311,E318)</f>
        <v>270</v>
      </c>
    </row>
    <row r="304" spans="1:5" s="10" customFormat="1" hidden="1" x14ac:dyDescent="0.25">
      <c r="A304" s="13">
        <v>7211</v>
      </c>
      <c r="B304" s="26" t="s">
        <v>67</v>
      </c>
      <c r="C304" s="15">
        <f t="shared" ref="C304" si="53">SUM(C305:C310)</f>
        <v>270</v>
      </c>
      <c r="D304" s="15">
        <f t="shared" ref="D304:E304" si="54">SUM(D305:D310)</f>
        <v>0</v>
      </c>
      <c r="E304" s="15">
        <f t="shared" si="54"/>
        <v>270</v>
      </c>
    </row>
    <row r="305" spans="1:5" s="10" customFormat="1" hidden="1" x14ac:dyDescent="0.25">
      <c r="A305" s="16"/>
      <c r="B305" s="17">
        <v>3210</v>
      </c>
      <c r="C305" s="18"/>
      <c r="D305" s="18"/>
      <c r="E305" s="18"/>
    </row>
    <row r="306" spans="1:5" s="10" customFormat="1" hidden="1" x14ac:dyDescent="0.25">
      <c r="A306" s="16"/>
      <c r="B306" s="17">
        <v>4910</v>
      </c>
      <c r="C306" s="18"/>
      <c r="D306" s="18"/>
      <c r="E306" s="18"/>
    </row>
    <row r="307" spans="1:5" s="10" customFormat="1" hidden="1" x14ac:dyDescent="0.25">
      <c r="A307" s="16"/>
      <c r="B307" s="17">
        <v>5410</v>
      </c>
      <c r="C307" s="18"/>
      <c r="D307" s="18"/>
      <c r="E307" s="18"/>
    </row>
    <row r="308" spans="1:5" s="10" customFormat="1" hidden="1" x14ac:dyDescent="0.25">
      <c r="A308" s="16"/>
      <c r="B308" s="17">
        <v>6210</v>
      </c>
      <c r="C308" s="18"/>
      <c r="D308" s="18"/>
      <c r="E308" s="18"/>
    </row>
    <row r="309" spans="1:5" s="10" customFormat="1" hidden="1" x14ac:dyDescent="0.25">
      <c r="A309" s="16"/>
      <c r="B309" s="17">
        <v>7210</v>
      </c>
      <c r="C309" s="18">
        <v>270</v>
      </c>
      <c r="D309" s="18">
        <f>+E309-C309</f>
        <v>0</v>
      </c>
      <c r="E309" s="18">
        <v>270</v>
      </c>
    </row>
    <row r="310" spans="1:5" s="10" customFormat="1" hidden="1" x14ac:dyDescent="0.25">
      <c r="A310" s="16"/>
      <c r="B310" s="17">
        <v>8210</v>
      </c>
      <c r="C310" s="18"/>
      <c r="D310" s="18"/>
      <c r="E310" s="18"/>
    </row>
    <row r="311" spans="1:5" s="10" customFormat="1" hidden="1" x14ac:dyDescent="0.25">
      <c r="A311" s="13">
        <v>7212</v>
      </c>
      <c r="B311" s="31" t="s">
        <v>68</v>
      </c>
      <c r="C311" s="15">
        <f t="shared" ref="C311:E311" si="55">SUM(C312:C317)</f>
        <v>0</v>
      </c>
      <c r="D311" s="15">
        <f t="shared" si="55"/>
        <v>0</v>
      </c>
      <c r="E311" s="15">
        <f t="shared" si="55"/>
        <v>0</v>
      </c>
    </row>
    <row r="312" spans="1:5" s="10" customFormat="1" hidden="1" x14ac:dyDescent="0.25">
      <c r="A312" s="16"/>
      <c r="B312" s="17">
        <v>3210</v>
      </c>
      <c r="C312" s="18"/>
      <c r="D312" s="18"/>
      <c r="E312" s="18"/>
    </row>
    <row r="313" spans="1:5" s="10" customFormat="1" hidden="1" x14ac:dyDescent="0.25">
      <c r="A313" s="16"/>
      <c r="B313" s="17">
        <v>4910</v>
      </c>
      <c r="C313" s="18"/>
      <c r="D313" s="18"/>
      <c r="E313" s="18"/>
    </row>
    <row r="314" spans="1:5" s="10" customFormat="1" hidden="1" x14ac:dyDescent="0.25">
      <c r="A314" s="16"/>
      <c r="B314" s="17">
        <v>5410</v>
      </c>
      <c r="C314" s="18"/>
      <c r="D314" s="18"/>
      <c r="E314" s="18"/>
    </row>
    <row r="315" spans="1:5" s="10" customFormat="1" hidden="1" x14ac:dyDescent="0.25">
      <c r="A315" s="16"/>
      <c r="B315" s="17">
        <v>6210</v>
      </c>
      <c r="C315" s="18"/>
      <c r="D315" s="18"/>
      <c r="E315" s="18"/>
    </row>
    <row r="316" spans="1:5" s="10" customFormat="1" hidden="1" x14ac:dyDescent="0.25">
      <c r="A316" s="16"/>
      <c r="B316" s="17">
        <v>7210</v>
      </c>
      <c r="C316" s="18"/>
      <c r="D316" s="18"/>
      <c r="E316" s="18"/>
    </row>
    <row r="317" spans="1:5" s="10" customFormat="1" hidden="1" x14ac:dyDescent="0.25">
      <c r="A317" s="16"/>
      <c r="B317" s="17">
        <v>8210</v>
      </c>
      <c r="C317" s="18"/>
      <c r="D317" s="18"/>
      <c r="E317" s="18"/>
    </row>
    <row r="318" spans="1:5" s="10" customFormat="1" hidden="1" x14ac:dyDescent="0.25">
      <c r="A318" s="13">
        <v>7214</v>
      </c>
      <c r="B318" s="26" t="s">
        <v>69</v>
      </c>
      <c r="C318" s="15">
        <f t="shared" ref="C318:E318" si="56">SUM(C319:C324)</f>
        <v>0</v>
      </c>
      <c r="D318" s="15">
        <f t="shared" si="56"/>
        <v>0</v>
      </c>
      <c r="E318" s="15">
        <f t="shared" si="56"/>
        <v>0</v>
      </c>
    </row>
    <row r="319" spans="1:5" s="10" customFormat="1" hidden="1" x14ac:dyDescent="0.25">
      <c r="A319" s="16"/>
      <c r="B319" s="17">
        <v>3210</v>
      </c>
      <c r="C319" s="18"/>
      <c r="D319" s="18"/>
      <c r="E319" s="18"/>
    </row>
    <row r="320" spans="1:5" s="10" customFormat="1" hidden="1" x14ac:dyDescent="0.25">
      <c r="A320" s="16"/>
      <c r="B320" s="17">
        <v>4910</v>
      </c>
      <c r="C320" s="18"/>
      <c r="D320" s="18"/>
      <c r="E320" s="18"/>
    </row>
    <row r="321" spans="1:5" s="10" customFormat="1" hidden="1" x14ac:dyDescent="0.25">
      <c r="A321" s="16"/>
      <c r="B321" s="17">
        <v>5410</v>
      </c>
      <c r="C321" s="18"/>
      <c r="D321" s="18"/>
      <c r="E321" s="18"/>
    </row>
    <row r="322" spans="1:5" s="10" customFormat="1" hidden="1" x14ac:dyDescent="0.25">
      <c r="A322" s="16"/>
      <c r="B322" s="17">
        <v>6210</v>
      </c>
      <c r="C322" s="18"/>
      <c r="D322" s="18"/>
      <c r="E322" s="18"/>
    </row>
    <row r="323" spans="1:5" s="10" customFormat="1" hidden="1" x14ac:dyDescent="0.25">
      <c r="A323" s="16"/>
      <c r="B323" s="17">
        <v>7210</v>
      </c>
      <c r="C323" s="18"/>
      <c r="D323" s="18"/>
      <c r="E323" s="18"/>
    </row>
    <row r="324" spans="1:5" s="10" customFormat="1" hidden="1" x14ac:dyDescent="0.25">
      <c r="A324" s="16"/>
      <c r="B324" s="17">
        <v>8210</v>
      </c>
      <c r="C324" s="18"/>
      <c r="D324" s="18"/>
      <c r="E324" s="18"/>
    </row>
    <row r="325" spans="1:5" s="10" customFormat="1" hidden="1" x14ac:dyDescent="0.25">
      <c r="A325" s="3">
        <v>722</v>
      </c>
      <c r="B325" s="11" t="s">
        <v>70</v>
      </c>
      <c r="C325" s="24">
        <f>SUM(C326,C333,C340,C347)</f>
        <v>0</v>
      </c>
      <c r="D325" s="24">
        <f>SUM(D326,D333,D340,D347)</f>
        <v>0</v>
      </c>
      <c r="E325" s="24">
        <f>SUM(E326,E333,E340,E347)</f>
        <v>0</v>
      </c>
    </row>
    <row r="326" spans="1:5" s="10" customFormat="1" hidden="1" x14ac:dyDescent="0.25">
      <c r="A326" s="13">
        <v>7221</v>
      </c>
      <c r="B326" s="26" t="s">
        <v>71</v>
      </c>
      <c r="C326" s="15">
        <f t="shared" ref="C326" si="57">SUM(C327:C332)</f>
        <v>0</v>
      </c>
      <c r="D326" s="15">
        <f t="shared" ref="D326:E326" si="58">SUM(D327:D332)</f>
        <v>0</v>
      </c>
      <c r="E326" s="15">
        <f t="shared" si="58"/>
        <v>0</v>
      </c>
    </row>
    <row r="327" spans="1:5" s="10" customFormat="1" hidden="1" x14ac:dyDescent="0.25">
      <c r="A327" s="16"/>
      <c r="B327" s="17">
        <v>3210</v>
      </c>
      <c r="C327" s="18"/>
      <c r="D327" s="18"/>
      <c r="E327" s="18"/>
    </row>
    <row r="328" spans="1:5" s="10" customFormat="1" hidden="1" x14ac:dyDescent="0.25">
      <c r="A328" s="16"/>
      <c r="B328" s="17">
        <v>4910</v>
      </c>
      <c r="C328" s="18"/>
      <c r="D328" s="18"/>
      <c r="E328" s="18"/>
    </row>
    <row r="329" spans="1:5" s="10" customFormat="1" hidden="1" x14ac:dyDescent="0.25">
      <c r="A329" s="16"/>
      <c r="B329" s="17">
        <v>5410</v>
      </c>
      <c r="C329" s="18"/>
      <c r="D329" s="18"/>
      <c r="E329" s="18"/>
    </row>
    <row r="330" spans="1:5" s="10" customFormat="1" hidden="1" x14ac:dyDescent="0.25">
      <c r="A330" s="16"/>
      <c r="B330" s="17">
        <v>6210</v>
      </c>
      <c r="C330" s="18"/>
      <c r="D330" s="18"/>
      <c r="E330" s="18"/>
    </row>
    <row r="331" spans="1:5" s="10" customFormat="1" hidden="1" x14ac:dyDescent="0.25">
      <c r="A331" s="16"/>
      <c r="B331" s="17">
        <v>7210</v>
      </c>
      <c r="C331" s="18"/>
      <c r="D331" s="18"/>
      <c r="E331" s="18"/>
    </row>
    <row r="332" spans="1:5" s="10" customFormat="1" hidden="1" x14ac:dyDescent="0.25">
      <c r="A332" s="16"/>
      <c r="B332" s="17">
        <v>8210</v>
      </c>
      <c r="C332" s="18"/>
      <c r="D332" s="18"/>
      <c r="E332" s="18"/>
    </row>
    <row r="333" spans="1:5" s="10" customFormat="1" hidden="1" x14ac:dyDescent="0.25">
      <c r="A333" s="13">
        <v>7224</v>
      </c>
      <c r="B333" s="26" t="s">
        <v>72</v>
      </c>
      <c r="C333" s="15">
        <f t="shared" ref="C333:E333" si="59">SUM(C334:C339)</f>
        <v>0</v>
      </c>
      <c r="D333" s="15">
        <f t="shared" si="59"/>
        <v>0</v>
      </c>
      <c r="E333" s="15">
        <f t="shared" si="59"/>
        <v>0</v>
      </c>
    </row>
    <row r="334" spans="1:5" s="10" customFormat="1" hidden="1" x14ac:dyDescent="0.25">
      <c r="A334" s="16"/>
      <c r="B334" s="17">
        <v>3210</v>
      </c>
      <c r="C334" s="18"/>
      <c r="D334" s="18"/>
      <c r="E334" s="18"/>
    </row>
    <row r="335" spans="1:5" s="10" customFormat="1" hidden="1" x14ac:dyDescent="0.25">
      <c r="A335" s="16"/>
      <c r="B335" s="17">
        <v>4910</v>
      </c>
      <c r="C335" s="18"/>
      <c r="D335" s="18"/>
      <c r="E335" s="18"/>
    </row>
    <row r="336" spans="1:5" s="10" customFormat="1" hidden="1" x14ac:dyDescent="0.25">
      <c r="A336" s="16"/>
      <c r="B336" s="17">
        <v>5410</v>
      </c>
      <c r="C336" s="18"/>
      <c r="D336" s="18"/>
      <c r="E336" s="18"/>
    </row>
    <row r="337" spans="1:5" s="10" customFormat="1" hidden="1" x14ac:dyDescent="0.25">
      <c r="A337" s="16"/>
      <c r="B337" s="17">
        <v>6210</v>
      </c>
      <c r="C337" s="18"/>
      <c r="D337" s="18"/>
      <c r="E337" s="18"/>
    </row>
    <row r="338" spans="1:5" s="10" customFormat="1" hidden="1" x14ac:dyDescent="0.25">
      <c r="A338" s="16"/>
      <c r="B338" s="17">
        <v>7210</v>
      </c>
      <c r="C338" s="18"/>
      <c r="D338" s="18"/>
      <c r="E338" s="18"/>
    </row>
    <row r="339" spans="1:5" s="10" customFormat="1" hidden="1" x14ac:dyDescent="0.25">
      <c r="A339" s="16"/>
      <c r="B339" s="17">
        <v>8210</v>
      </c>
      <c r="C339" s="18"/>
      <c r="D339" s="18"/>
      <c r="E339" s="18"/>
    </row>
    <row r="340" spans="1:5" s="10" customFormat="1" hidden="1" x14ac:dyDescent="0.25">
      <c r="A340" s="13">
        <v>7225</v>
      </c>
      <c r="B340" s="26" t="s">
        <v>73</v>
      </c>
      <c r="C340" s="15">
        <f t="shared" ref="C340:E340" si="60">SUM(C341:C346)</f>
        <v>0</v>
      </c>
      <c r="D340" s="15">
        <f t="shared" si="60"/>
        <v>0</v>
      </c>
      <c r="E340" s="15">
        <f t="shared" si="60"/>
        <v>0</v>
      </c>
    </row>
    <row r="341" spans="1:5" s="10" customFormat="1" hidden="1" x14ac:dyDescent="0.25">
      <c r="A341" s="16"/>
      <c r="B341" s="17">
        <v>3210</v>
      </c>
      <c r="C341" s="18"/>
      <c r="D341" s="18"/>
      <c r="E341" s="18"/>
    </row>
    <row r="342" spans="1:5" s="10" customFormat="1" hidden="1" x14ac:dyDescent="0.25">
      <c r="A342" s="16"/>
      <c r="B342" s="17">
        <v>4910</v>
      </c>
      <c r="C342" s="18"/>
      <c r="D342" s="18"/>
      <c r="E342" s="18"/>
    </row>
    <row r="343" spans="1:5" s="10" customFormat="1" hidden="1" x14ac:dyDescent="0.25">
      <c r="A343" s="16"/>
      <c r="B343" s="17">
        <v>5410</v>
      </c>
      <c r="C343" s="18"/>
      <c r="D343" s="18"/>
      <c r="E343" s="18"/>
    </row>
    <row r="344" spans="1:5" s="10" customFormat="1" hidden="1" x14ac:dyDescent="0.25">
      <c r="A344" s="16"/>
      <c r="B344" s="17">
        <v>6210</v>
      </c>
      <c r="C344" s="18"/>
      <c r="D344" s="18"/>
      <c r="E344" s="18"/>
    </row>
    <row r="345" spans="1:5" s="10" customFormat="1" hidden="1" x14ac:dyDescent="0.25">
      <c r="A345" s="16"/>
      <c r="B345" s="17">
        <v>7210</v>
      </c>
      <c r="C345" s="18"/>
      <c r="D345" s="18"/>
      <c r="E345" s="18"/>
    </row>
    <row r="346" spans="1:5" s="10" customFormat="1" hidden="1" x14ac:dyDescent="0.25">
      <c r="A346" s="16"/>
      <c r="B346" s="17">
        <v>8210</v>
      </c>
      <c r="C346" s="18"/>
      <c r="D346" s="18"/>
      <c r="E346" s="18"/>
    </row>
    <row r="347" spans="1:5" s="10" customFormat="1" hidden="1" x14ac:dyDescent="0.25">
      <c r="A347" s="13">
        <v>7227</v>
      </c>
      <c r="B347" s="26" t="s">
        <v>74</v>
      </c>
      <c r="C347" s="15">
        <f t="shared" ref="C347:E347" si="61">SUM(C348:C353)</f>
        <v>0</v>
      </c>
      <c r="D347" s="15">
        <f t="shared" si="61"/>
        <v>0</v>
      </c>
      <c r="E347" s="15">
        <f t="shared" si="61"/>
        <v>0</v>
      </c>
    </row>
    <row r="348" spans="1:5" s="10" customFormat="1" hidden="1" x14ac:dyDescent="0.25">
      <c r="A348" s="16"/>
      <c r="B348" s="17">
        <v>3210</v>
      </c>
      <c r="C348" s="18"/>
      <c r="D348" s="18"/>
      <c r="E348" s="18"/>
    </row>
    <row r="349" spans="1:5" s="10" customFormat="1" hidden="1" x14ac:dyDescent="0.25">
      <c r="A349" s="16"/>
      <c r="B349" s="17">
        <v>4910</v>
      </c>
      <c r="C349" s="18"/>
      <c r="D349" s="18"/>
      <c r="E349" s="18"/>
    </row>
    <row r="350" spans="1:5" s="10" customFormat="1" hidden="1" x14ac:dyDescent="0.25">
      <c r="A350" s="16"/>
      <c r="B350" s="17">
        <v>5410</v>
      </c>
      <c r="C350" s="18"/>
      <c r="D350" s="18"/>
      <c r="E350" s="18"/>
    </row>
    <row r="351" spans="1:5" s="10" customFormat="1" hidden="1" x14ac:dyDescent="0.25">
      <c r="A351" s="16"/>
      <c r="B351" s="17">
        <v>6210</v>
      </c>
      <c r="C351" s="18"/>
      <c r="D351" s="18"/>
      <c r="E351" s="18"/>
    </row>
    <row r="352" spans="1:5" s="10" customFormat="1" hidden="1" x14ac:dyDescent="0.25">
      <c r="A352" s="16"/>
      <c r="B352" s="17">
        <v>7210</v>
      </c>
      <c r="C352" s="18"/>
      <c r="D352" s="18"/>
      <c r="E352" s="18"/>
    </row>
    <row r="353" spans="1:5" s="10" customFormat="1" hidden="1" x14ac:dyDescent="0.25">
      <c r="A353" s="16"/>
      <c r="B353" s="17">
        <v>8210</v>
      </c>
      <c r="C353" s="18"/>
      <c r="D353" s="18"/>
      <c r="E353" s="18"/>
    </row>
    <row r="354" spans="1:5" s="10" customFormat="1" hidden="1" x14ac:dyDescent="0.25">
      <c r="A354" s="3">
        <v>723</v>
      </c>
      <c r="B354" s="11" t="s">
        <v>75</v>
      </c>
      <c r="C354" s="24">
        <f>SUM(C355)</f>
        <v>0</v>
      </c>
      <c r="D354" s="24">
        <f>SUM(D355)</f>
        <v>0</v>
      </c>
      <c r="E354" s="24">
        <f>SUM(E355)</f>
        <v>0</v>
      </c>
    </row>
    <row r="355" spans="1:5" s="10" customFormat="1" hidden="1" x14ac:dyDescent="0.25">
      <c r="A355" s="13">
        <v>7231</v>
      </c>
      <c r="B355" s="26" t="s">
        <v>76</v>
      </c>
      <c r="C355" s="15">
        <f t="shared" ref="C355:E355" si="62">SUM(C356:C361)</f>
        <v>0</v>
      </c>
      <c r="D355" s="15">
        <f t="shared" si="62"/>
        <v>0</v>
      </c>
      <c r="E355" s="15">
        <f t="shared" si="62"/>
        <v>0</v>
      </c>
    </row>
    <row r="356" spans="1:5" s="10" customFormat="1" hidden="1" x14ac:dyDescent="0.25">
      <c r="A356" s="16"/>
      <c r="B356" s="17">
        <v>3210</v>
      </c>
      <c r="C356" s="18"/>
      <c r="D356" s="18"/>
      <c r="E356" s="18"/>
    </row>
    <row r="357" spans="1:5" s="10" customFormat="1" hidden="1" x14ac:dyDescent="0.25">
      <c r="A357" s="16"/>
      <c r="B357" s="17">
        <v>4910</v>
      </c>
      <c r="C357" s="18"/>
      <c r="D357" s="18"/>
      <c r="E357" s="18"/>
    </row>
    <row r="358" spans="1:5" s="10" customFormat="1" hidden="1" x14ac:dyDescent="0.25">
      <c r="A358" s="16"/>
      <c r="B358" s="17">
        <v>5410</v>
      </c>
      <c r="C358" s="18"/>
      <c r="D358" s="18"/>
      <c r="E358" s="18"/>
    </row>
    <row r="359" spans="1:5" s="10" customFormat="1" hidden="1" x14ac:dyDescent="0.25">
      <c r="A359" s="16"/>
      <c r="B359" s="17">
        <v>6210</v>
      </c>
      <c r="C359" s="18"/>
      <c r="D359" s="18"/>
      <c r="E359" s="18"/>
    </row>
    <row r="360" spans="1:5" s="10" customFormat="1" hidden="1" x14ac:dyDescent="0.25">
      <c r="A360" s="16"/>
      <c r="B360" s="17">
        <v>7210</v>
      </c>
      <c r="C360" s="18"/>
      <c r="D360" s="18"/>
      <c r="E360" s="18"/>
    </row>
    <row r="361" spans="1:5" s="10" customFormat="1" hidden="1" x14ac:dyDescent="0.25">
      <c r="A361" s="16"/>
      <c r="B361" s="17">
        <v>8210</v>
      </c>
      <c r="C361" s="18"/>
      <c r="D361" s="18"/>
      <c r="E361" s="18"/>
    </row>
    <row r="362" spans="1:5" s="10" customFormat="1" hidden="1" x14ac:dyDescent="0.25">
      <c r="A362" s="7">
        <v>8</v>
      </c>
      <c r="B362" s="8" t="s">
        <v>77</v>
      </c>
      <c r="C362" s="9">
        <f>SUM(C363,C371,C379,C387,C395)</f>
        <v>0</v>
      </c>
      <c r="D362" s="9">
        <f>SUM(D363,D371,D379,D387,D395)</f>
        <v>0</v>
      </c>
      <c r="E362" s="9">
        <f>SUM(E363,E371,E379,E387,E395)</f>
        <v>0</v>
      </c>
    </row>
    <row r="363" spans="1:5" s="10" customFormat="1" ht="25.5" hidden="1" x14ac:dyDescent="0.25">
      <c r="A363" s="3">
        <v>812</v>
      </c>
      <c r="B363" s="11" t="s">
        <v>78</v>
      </c>
      <c r="C363" s="24">
        <f>SUM(C364)</f>
        <v>0</v>
      </c>
      <c r="D363" s="24">
        <f>SUM(D364)</f>
        <v>0</v>
      </c>
      <c r="E363" s="24">
        <f>SUM(E364)</f>
        <v>0</v>
      </c>
    </row>
    <row r="364" spans="1:5" s="10" customFormat="1" ht="25.5" hidden="1" x14ac:dyDescent="0.25">
      <c r="A364" s="13">
        <v>8121</v>
      </c>
      <c r="B364" s="26" t="s">
        <v>79</v>
      </c>
      <c r="C364" s="15">
        <f t="shared" ref="C364" si="63">SUM(C365:C370)</f>
        <v>0</v>
      </c>
      <c r="D364" s="15">
        <f t="shared" ref="D364:E364" si="64">SUM(D365:D370)</f>
        <v>0</v>
      </c>
      <c r="E364" s="15">
        <f t="shared" si="64"/>
        <v>0</v>
      </c>
    </row>
    <row r="365" spans="1:5" s="10" customFormat="1" hidden="1" x14ac:dyDescent="0.25">
      <c r="A365" s="16"/>
      <c r="B365" s="17">
        <v>3210</v>
      </c>
      <c r="C365" s="18"/>
      <c r="D365" s="18"/>
      <c r="E365" s="18"/>
    </row>
    <row r="366" spans="1:5" s="10" customFormat="1" hidden="1" x14ac:dyDescent="0.25">
      <c r="A366" s="16"/>
      <c r="B366" s="17">
        <v>4910</v>
      </c>
      <c r="C366" s="18"/>
      <c r="D366" s="18"/>
      <c r="E366" s="18"/>
    </row>
    <row r="367" spans="1:5" s="10" customFormat="1" hidden="1" x14ac:dyDescent="0.25">
      <c r="A367" s="16"/>
      <c r="B367" s="17">
        <v>5410</v>
      </c>
      <c r="C367" s="18"/>
      <c r="D367" s="18"/>
      <c r="E367" s="18"/>
    </row>
    <row r="368" spans="1:5" s="10" customFormat="1" hidden="1" x14ac:dyDescent="0.25">
      <c r="A368" s="16"/>
      <c r="B368" s="17">
        <v>6210</v>
      </c>
      <c r="C368" s="18"/>
      <c r="D368" s="18"/>
      <c r="E368" s="18"/>
    </row>
    <row r="369" spans="1:5" s="10" customFormat="1" hidden="1" x14ac:dyDescent="0.25">
      <c r="A369" s="16"/>
      <c r="B369" s="17">
        <v>7210</v>
      </c>
      <c r="C369" s="18"/>
      <c r="D369" s="18"/>
      <c r="E369" s="18"/>
    </row>
    <row r="370" spans="1:5" s="10" customFormat="1" hidden="1" x14ac:dyDescent="0.25">
      <c r="A370" s="16"/>
      <c r="B370" s="17">
        <v>8210</v>
      </c>
      <c r="C370" s="18"/>
      <c r="D370" s="18"/>
      <c r="E370" s="18"/>
    </row>
    <row r="371" spans="1:5" s="10" customFormat="1" ht="25.5" hidden="1" x14ac:dyDescent="0.25">
      <c r="A371" s="3">
        <v>815</v>
      </c>
      <c r="B371" s="11" t="s">
        <v>80</v>
      </c>
      <c r="C371" s="24">
        <f>SUM(C372)</f>
        <v>0</v>
      </c>
      <c r="D371" s="24">
        <f>SUM(D372)</f>
        <v>0</v>
      </c>
      <c r="E371" s="24">
        <f>SUM(E372)</f>
        <v>0</v>
      </c>
    </row>
    <row r="372" spans="1:5" s="10" customFormat="1" hidden="1" x14ac:dyDescent="0.25">
      <c r="A372" s="13">
        <v>8153</v>
      </c>
      <c r="B372" s="26" t="s">
        <v>81</v>
      </c>
      <c r="C372" s="15">
        <f t="shared" ref="C372:E372" si="65">SUM(C373:C378)</f>
        <v>0</v>
      </c>
      <c r="D372" s="15">
        <f t="shared" si="65"/>
        <v>0</v>
      </c>
      <c r="E372" s="15">
        <f t="shared" si="65"/>
        <v>0</v>
      </c>
    </row>
    <row r="373" spans="1:5" s="10" customFormat="1" hidden="1" x14ac:dyDescent="0.25">
      <c r="A373" s="16"/>
      <c r="B373" s="17">
        <v>3210</v>
      </c>
      <c r="C373" s="18"/>
      <c r="D373" s="18"/>
      <c r="E373" s="18"/>
    </row>
    <row r="374" spans="1:5" s="10" customFormat="1" hidden="1" x14ac:dyDescent="0.25">
      <c r="A374" s="16"/>
      <c r="B374" s="17">
        <v>4910</v>
      </c>
      <c r="C374" s="18"/>
      <c r="D374" s="18"/>
      <c r="E374" s="18"/>
    </row>
    <row r="375" spans="1:5" s="10" customFormat="1" hidden="1" x14ac:dyDescent="0.25">
      <c r="A375" s="16"/>
      <c r="B375" s="17">
        <v>5410</v>
      </c>
      <c r="C375" s="18"/>
      <c r="D375" s="18"/>
      <c r="E375" s="18"/>
    </row>
    <row r="376" spans="1:5" s="10" customFormat="1" hidden="1" x14ac:dyDescent="0.25">
      <c r="A376" s="16"/>
      <c r="B376" s="17">
        <v>6210</v>
      </c>
      <c r="C376" s="18"/>
      <c r="D376" s="18"/>
      <c r="E376" s="18"/>
    </row>
    <row r="377" spans="1:5" s="10" customFormat="1" hidden="1" x14ac:dyDescent="0.25">
      <c r="A377" s="16"/>
      <c r="B377" s="17">
        <v>7210</v>
      </c>
      <c r="C377" s="18"/>
      <c r="D377" s="18"/>
      <c r="E377" s="18"/>
    </row>
    <row r="378" spans="1:5" s="10" customFormat="1" hidden="1" x14ac:dyDescent="0.25">
      <c r="A378" s="16"/>
      <c r="B378" s="17">
        <v>8210</v>
      </c>
      <c r="C378" s="18"/>
      <c r="D378" s="18"/>
      <c r="E378" s="18"/>
    </row>
    <row r="379" spans="1:5" s="10" customFormat="1" ht="25.5" hidden="1" x14ac:dyDescent="0.25">
      <c r="A379" s="3">
        <v>834</v>
      </c>
      <c r="B379" s="11" t="s">
        <v>82</v>
      </c>
      <c r="C379" s="24">
        <f>SUM(C380)</f>
        <v>0</v>
      </c>
      <c r="D379" s="24">
        <f>SUM(D380)</f>
        <v>0</v>
      </c>
      <c r="E379" s="24">
        <f>SUM(E380)</f>
        <v>0</v>
      </c>
    </row>
    <row r="380" spans="1:5" s="10" customFormat="1" hidden="1" x14ac:dyDescent="0.25">
      <c r="A380" s="13">
        <v>8341</v>
      </c>
      <c r="B380" s="26" t="s">
        <v>83</v>
      </c>
      <c r="C380" s="15">
        <f t="shared" ref="C380:E380" si="66">SUM(C381:C386)</f>
        <v>0</v>
      </c>
      <c r="D380" s="15">
        <f t="shared" si="66"/>
        <v>0</v>
      </c>
      <c r="E380" s="15">
        <f t="shared" si="66"/>
        <v>0</v>
      </c>
    </row>
    <row r="381" spans="1:5" s="10" customFormat="1" hidden="1" x14ac:dyDescent="0.25">
      <c r="A381" s="16"/>
      <c r="B381" s="17">
        <v>3210</v>
      </c>
      <c r="C381" s="18"/>
      <c r="D381" s="18"/>
      <c r="E381" s="18"/>
    </row>
    <row r="382" spans="1:5" s="10" customFormat="1" hidden="1" x14ac:dyDescent="0.25">
      <c r="A382" s="16"/>
      <c r="B382" s="17">
        <v>4910</v>
      </c>
      <c r="C382" s="18"/>
      <c r="D382" s="18"/>
      <c r="E382" s="18"/>
    </row>
    <row r="383" spans="1:5" s="10" customFormat="1" hidden="1" x14ac:dyDescent="0.25">
      <c r="A383" s="16"/>
      <c r="B383" s="17">
        <v>5410</v>
      </c>
      <c r="C383" s="18"/>
      <c r="D383" s="18"/>
      <c r="E383" s="18"/>
    </row>
    <row r="384" spans="1:5" s="10" customFormat="1" hidden="1" x14ac:dyDescent="0.25">
      <c r="A384" s="16"/>
      <c r="B384" s="17">
        <v>6210</v>
      </c>
      <c r="C384" s="18"/>
      <c r="D384" s="18"/>
      <c r="E384" s="18"/>
    </row>
    <row r="385" spans="1:5" s="10" customFormat="1" hidden="1" x14ac:dyDescent="0.25">
      <c r="A385" s="16"/>
      <c r="B385" s="17">
        <v>7210</v>
      </c>
      <c r="C385" s="18"/>
      <c r="D385" s="18"/>
      <c r="E385" s="18"/>
    </row>
    <row r="386" spans="1:5" s="10" customFormat="1" hidden="1" x14ac:dyDescent="0.25">
      <c r="A386" s="16"/>
      <c r="B386" s="17">
        <v>8210</v>
      </c>
      <c r="C386" s="18"/>
      <c r="D386" s="18"/>
      <c r="E386" s="18"/>
    </row>
    <row r="387" spans="1:5" s="10" customFormat="1" ht="25.5" hidden="1" x14ac:dyDescent="0.25">
      <c r="A387" s="3">
        <v>844</v>
      </c>
      <c r="B387" s="11" t="s">
        <v>84</v>
      </c>
      <c r="C387" s="24">
        <f>SUM(C388)</f>
        <v>0</v>
      </c>
      <c r="D387" s="24">
        <f>SUM(D388)</f>
        <v>0</v>
      </c>
      <c r="E387" s="24">
        <f>SUM(E388)</f>
        <v>0</v>
      </c>
    </row>
    <row r="388" spans="1:5" s="10" customFormat="1" hidden="1" x14ac:dyDescent="0.25">
      <c r="A388" s="13">
        <v>8443</v>
      </c>
      <c r="B388" s="26" t="s">
        <v>85</v>
      </c>
      <c r="C388" s="15">
        <f t="shared" ref="C388:E388" si="67">SUM(C389:C394)</f>
        <v>0</v>
      </c>
      <c r="D388" s="15">
        <f t="shared" si="67"/>
        <v>0</v>
      </c>
      <c r="E388" s="15">
        <f t="shared" si="67"/>
        <v>0</v>
      </c>
    </row>
    <row r="389" spans="1:5" s="10" customFormat="1" hidden="1" x14ac:dyDescent="0.25">
      <c r="A389" s="16"/>
      <c r="B389" s="17">
        <v>3210</v>
      </c>
      <c r="C389" s="18"/>
      <c r="D389" s="18"/>
      <c r="E389" s="18"/>
    </row>
    <row r="390" spans="1:5" s="10" customFormat="1" hidden="1" x14ac:dyDescent="0.25">
      <c r="A390" s="16"/>
      <c r="B390" s="17">
        <v>4910</v>
      </c>
      <c r="C390" s="18"/>
      <c r="D390" s="18"/>
      <c r="E390" s="18"/>
    </row>
    <row r="391" spans="1:5" s="10" customFormat="1" hidden="1" x14ac:dyDescent="0.25">
      <c r="A391" s="16"/>
      <c r="B391" s="17">
        <v>5410</v>
      </c>
      <c r="C391" s="18"/>
      <c r="D391" s="18"/>
      <c r="E391" s="18"/>
    </row>
    <row r="392" spans="1:5" s="10" customFormat="1" hidden="1" x14ac:dyDescent="0.25">
      <c r="A392" s="16"/>
      <c r="B392" s="17">
        <v>6210</v>
      </c>
      <c r="C392" s="18"/>
      <c r="D392" s="18"/>
      <c r="E392" s="18"/>
    </row>
    <row r="393" spans="1:5" s="10" customFormat="1" hidden="1" x14ac:dyDescent="0.25">
      <c r="A393" s="16"/>
      <c r="B393" s="17">
        <v>7210</v>
      </c>
      <c r="C393" s="18"/>
      <c r="D393" s="18"/>
      <c r="E393" s="18"/>
    </row>
    <row r="394" spans="1:5" s="10" customFormat="1" hidden="1" x14ac:dyDescent="0.25">
      <c r="A394" s="16"/>
      <c r="B394" s="17">
        <v>8210</v>
      </c>
      <c r="C394" s="18"/>
      <c r="D394" s="18"/>
      <c r="E394" s="18"/>
    </row>
    <row r="395" spans="1:5" s="10" customFormat="1" hidden="1" x14ac:dyDescent="0.25">
      <c r="A395" s="3">
        <v>845</v>
      </c>
      <c r="B395" s="11" t="s">
        <v>86</v>
      </c>
      <c r="C395" s="24">
        <f>SUM(C396)</f>
        <v>0</v>
      </c>
      <c r="D395" s="24">
        <f>SUM(D396)</f>
        <v>0</v>
      </c>
      <c r="E395" s="24">
        <f>SUM(E396)</f>
        <v>0</v>
      </c>
    </row>
    <row r="396" spans="1:5" s="10" customFormat="1" hidden="1" x14ac:dyDescent="0.25">
      <c r="A396" s="13">
        <v>8453</v>
      </c>
      <c r="B396" s="26" t="s">
        <v>87</v>
      </c>
      <c r="C396" s="15">
        <f t="shared" ref="C396:E396" si="68">SUM(C397:C402)</f>
        <v>0</v>
      </c>
      <c r="D396" s="15">
        <f t="shared" si="68"/>
        <v>0</v>
      </c>
      <c r="E396" s="15">
        <f t="shared" si="68"/>
        <v>0</v>
      </c>
    </row>
    <row r="397" spans="1:5" s="10" customFormat="1" hidden="1" x14ac:dyDescent="0.25">
      <c r="A397" s="16"/>
      <c r="B397" s="17">
        <v>3210</v>
      </c>
      <c r="C397" s="18"/>
      <c r="D397" s="18"/>
      <c r="E397" s="18"/>
    </row>
    <row r="398" spans="1:5" s="10" customFormat="1" hidden="1" x14ac:dyDescent="0.25">
      <c r="A398" s="16"/>
      <c r="B398" s="17">
        <v>4910</v>
      </c>
      <c r="C398" s="18"/>
      <c r="D398" s="18"/>
      <c r="E398" s="18"/>
    </row>
    <row r="399" spans="1:5" s="10" customFormat="1" hidden="1" x14ac:dyDescent="0.25">
      <c r="A399" s="16"/>
      <c r="B399" s="17">
        <v>5410</v>
      </c>
      <c r="C399" s="18"/>
      <c r="D399" s="18"/>
      <c r="E399" s="18"/>
    </row>
    <row r="400" spans="1:5" s="10" customFormat="1" hidden="1" x14ac:dyDescent="0.25">
      <c r="A400" s="16"/>
      <c r="B400" s="17">
        <v>6210</v>
      </c>
      <c r="C400" s="18"/>
      <c r="D400" s="18"/>
      <c r="E400" s="18"/>
    </row>
    <row r="401" spans="1:5" s="10" customFormat="1" hidden="1" x14ac:dyDescent="0.25">
      <c r="A401" s="16"/>
      <c r="B401" s="17">
        <v>7210</v>
      </c>
      <c r="C401" s="18"/>
      <c r="D401" s="18"/>
      <c r="E401" s="18"/>
    </row>
    <row r="402" spans="1:5" s="10" customFormat="1" hidden="1" x14ac:dyDescent="0.25">
      <c r="A402" s="16"/>
      <c r="B402" s="17">
        <v>8210</v>
      </c>
      <c r="C402" s="18"/>
      <c r="D402" s="18"/>
      <c r="E402" s="18"/>
    </row>
    <row r="403" spans="1:5" s="10" customFormat="1" x14ac:dyDescent="0.25">
      <c r="A403" s="7">
        <v>9</v>
      </c>
      <c r="B403" s="8" t="s">
        <v>88</v>
      </c>
      <c r="C403" s="9">
        <f>SUM(C404)</f>
        <v>64900</v>
      </c>
      <c r="D403" s="9">
        <f>SUM(D404)</f>
        <v>12300</v>
      </c>
      <c r="E403" s="9">
        <f>SUM(E404)</f>
        <v>77200</v>
      </c>
    </row>
    <row r="404" spans="1:5" s="10" customFormat="1" x14ac:dyDescent="0.25">
      <c r="A404" s="3">
        <v>922</v>
      </c>
      <c r="B404" s="11" t="s">
        <v>89</v>
      </c>
      <c r="C404" s="24">
        <f>SUM(C405,C412)</f>
        <v>64900</v>
      </c>
      <c r="D404" s="24">
        <f>SUM(D405,D412)</f>
        <v>12300</v>
      </c>
      <c r="E404" s="24">
        <f>SUM(E405,E412)</f>
        <v>77200</v>
      </c>
    </row>
    <row r="405" spans="1:5" s="10" customFormat="1" hidden="1" x14ac:dyDescent="0.25">
      <c r="A405" s="13">
        <v>9221</v>
      </c>
      <c r="B405" s="26" t="s">
        <v>90</v>
      </c>
      <c r="C405" s="15">
        <f t="shared" ref="C405" si="69">SUM(C406:C411)</f>
        <v>64900</v>
      </c>
      <c r="D405" s="15">
        <f t="shared" ref="D405:E405" si="70">SUM(D406:D411)</f>
        <v>12300</v>
      </c>
      <c r="E405" s="15">
        <f t="shared" si="70"/>
        <v>77200</v>
      </c>
    </row>
    <row r="406" spans="1:5" s="10" customFormat="1" hidden="1" x14ac:dyDescent="0.25">
      <c r="A406" s="16"/>
      <c r="B406" s="17">
        <v>3210</v>
      </c>
      <c r="C406" s="18">
        <v>63700</v>
      </c>
      <c r="D406" s="18">
        <f>+E406-C406</f>
        <v>12300</v>
      </c>
      <c r="E406" s="18">
        <v>76000</v>
      </c>
    </row>
    <row r="407" spans="1:5" s="10" customFormat="1" hidden="1" x14ac:dyDescent="0.25">
      <c r="A407" s="16"/>
      <c r="B407" s="17">
        <v>4910</v>
      </c>
      <c r="C407" s="18">
        <v>1200</v>
      </c>
      <c r="D407" s="18">
        <f>+E407-C407</f>
        <v>0</v>
      </c>
      <c r="E407" s="18">
        <v>1200</v>
      </c>
    </row>
    <row r="408" spans="1:5" s="10" customFormat="1" hidden="1" x14ac:dyDescent="0.25">
      <c r="A408" s="16"/>
      <c r="B408" s="17">
        <v>5410</v>
      </c>
      <c r="C408" s="18"/>
      <c r="D408" s="18"/>
      <c r="E408" s="18"/>
    </row>
    <row r="409" spans="1:5" s="10" customFormat="1" hidden="1" x14ac:dyDescent="0.25">
      <c r="A409" s="16"/>
      <c r="B409" s="17">
        <v>6210</v>
      </c>
      <c r="C409" s="18"/>
      <c r="D409" s="18"/>
      <c r="E409" s="18"/>
    </row>
    <row r="410" spans="1:5" s="10" customFormat="1" hidden="1" x14ac:dyDescent="0.25">
      <c r="A410" s="16"/>
      <c r="B410" s="17">
        <v>7210</v>
      </c>
      <c r="C410" s="18"/>
      <c r="D410" s="18"/>
      <c r="E410" s="18"/>
    </row>
    <row r="411" spans="1:5" s="10" customFormat="1" hidden="1" x14ac:dyDescent="0.25">
      <c r="A411" s="16"/>
      <c r="B411" s="17">
        <v>8210</v>
      </c>
      <c r="C411" s="18"/>
      <c r="D411" s="18"/>
      <c r="E411" s="18"/>
    </row>
    <row r="412" spans="1:5" s="10" customFormat="1" hidden="1" x14ac:dyDescent="0.25">
      <c r="A412" s="13">
        <v>9222</v>
      </c>
      <c r="B412" s="26" t="s">
        <v>91</v>
      </c>
      <c r="C412" s="15">
        <f t="shared" ref="C412:E412" si="71">SUM(C413:C418)</f>
        <v>0</v>
      </c>
      <c r="D412" s="15">
        <f t="shared" si="71"/>
        <v>0</v>
      </c>
      <c r="E412" s="15">
        <f t="shared" si="71"/>
        <v>0</v>
      </c>
    </row>
    <row r="413" spans="1:5" s="10" customFormat="1" hidden="1" x14ac:dyDescent="0.25">
      <c r="A413" s="16"/>
      <c r="B413" s="17">
        <v>3210</v>
      </c>
      <c r="C413" s="18"/>
      <c r="D413" s="18"/>
      <c r="E413" s="18"/>
    </row>
    <row r="414" spans="1:5" s="10" customFormat="1" hidden="1" x14ac:dyDescent="0.25">
      <c r="A414" s="16"/>
      <c r="B414" s="17">
        <v>4910</v>
      </c>
      <c r="C414" s="18"/>
      <c r="D414" s="18"/>
      <c r="E414" s="18"/>
    </row>
    <row r="415" spans="1:5" s="10" customFormat="1" hidden="1" x14ac:dyDescent="0.25">
      <c r="A415" s="16"/>
      <c r="B415" s="17">
        <v>5410</v>
      </c>
      <c r="C415" s="18"/>
      <c r="D415" s="18"/>
      <c r="E415" s="18"/>
    </row>
    <row r="416" spans="1:5" s="10" customFormat="1" hidden="1" x14ac:dyDescent="0.25">
      <c r="A416" s="16"/>
      <c r="B416" s="17">
        <v>6210</v>
      </c>
      <c r="C416" s="18"/>
      <c r="D416" s="18"/>
      <c r="E416" s="18"/>
    </row>
    <row r="417" spans="1:5" s="10" customFormat="1" hidden="1" x14ac:dyDescent="0.25">
      <c r="A417" s="16"/>
      <c r="B417" s="17">
        <v>7210</v>
      </c>
      <c r="C417" s="18"/>
      <c r="D417" s="18"/>
      <c r="E417" s="18"/>
    </row>
    <row r="418" spans="1:5" s="10" customFormat="1" hidden="1" x14ac:dyDescent="0.25">
      <c r="A418" s="16"/>
      <c r="B418" s="17">
        <v>8210</v>
      </c>
      <c r="C418" s="18"/>
      <c r="D418" s="18"/>
      <c r="E418" s="18"/>
    </row>
    <row r="419" spans="1:5" s="10" customFormat="1" x14ac:dyDescent="0.25">
      <c r="A419" s="32"/>
      <c r="B419" s="33" t="s">
        <v>92</v>
      </c>
      <c r="C419" s="34">
        <f>SUM(C412,C405,C396,C388,C380,C372,C364,C355,C347,C340,C333,C326,C318,C311,C304,C296,C287,C279,C272,C264,C257,C249,C242,C234,C227,C219,C211)+SUM(C203,C195,C188,C181,C174,C167,C159,C152,C145,C138,C131,C124,C117,C109,C102,C95,C87,C80,C72,C65,C57,C50,C42,C35,C21,C13,C6)</f>
        <v>9030223</v>
      </c>
      <c r="D419" s="34">
        <f>SUM(D412,D405,D396,D388,D380,D372,D364,D355,D347,D340,D333,D326,D318,D311,D304,D296,D287,D279,D272,D264,D257,D249,D242,D234,D227,D219,D211)+SUM(D203,D195,D188,D181,D174,D167,D159,D152,D145,D138,D131,D124,D117,D109,D102,D95,D87,D80,D72,D65,D57,D50,D42,D35,D21,D13,D6)</f>
        <v>406800</v>
      </c>
      <c r="E419" s="34">
        <f>SUM(E412,E405,E396,E388,E380,E372,E364,E355,E347,E340,E333,E326,E318,E311,E304,E296,E287,E279,E272,E264,E257,E249,E242,E234,E227,E219,E211)+SUM(E203,E195,E188,E181,E174,E167,E159,E152,E145,E138,E131,E124,E117,E109,E102,E95,E87,E80,E72,E65,E57,E50,E42,E35,E21,E13,E6)</f>
        <v>9437023</v>
      </c>
    </row>
    <row r="420" spans="1:5" s="10" customFormat="1" x14ac:dyDescent="0.25">
      <c r="A420" s="35"/>
      <c r="B420" s="36" t="s">
        <v>93</v>
      </c>
      <c r="C420" s="37">
        <f>SUMIF($A$4:$A$418,"&gt;1000",C$4:C$418)-C419</f>
        <v>0</v>
      </c>
      <c r="D420" s="37">
        <f>SUMIF($A$4:$A$418,"&gt;1000",D$4:D$418)-D419</f>
        <v>0</v>
      </c>
      <c r="E420" s="37">
        <f>SUMIF($A$4:$A$418,"&gt;1000",E$4:E$418)-E419</f>
        <v>0</v>
      </c>
    </row>
    <row r="421" spans="1:5" s="10" customFormat="1" x14ac:dyDescent="0.25">
      <c r="A421" s="35"/>
      <c r="B421" s="36"/>
      <c r="C421" s="37"/>
      <c r="D421" s="37"/>
      <c r="E421" s="37"/>
    </row>
    <row r="422" spans="1:5" s="10" customFormat="1" x14ac:dyDescent="0.25">
      <c r="A422" s="35"/>
      <c r="B422" s="38" t="s">
        <v>94</v>
      </c>
      <c r="C422" s="39">
        <f>C4</f>
        <v>8965053</v>
      </c>
      <c r="D422" s="39">
        <f>D4</f>
        <v>394500</v>
      </c>
      <c r="E422" s="39">
        <f>E4</f>
        <v>9359553</v>
      </c>
    </row>
    <row r="423" spans="1:5" s="10" customFormat="1" x14ac:dyDescent="0.25">
      <c r="A423" s="35"/>
      <c r="B423" s="38" t="s">
        <v>95</v>
      </c>
      <c r="C423" s="39">
        <f>C294</f>
        <v>270</v>
      </c>
      <c r="D423" s="39">
        <f>D294</f>
        <v>0</v>
      </c>
      <c r="E423" s="39">
        <f>E294</f>
        <v>270</v>
      </c>
    </row>
    <row r="424" spans="1:5" s="40" customFormat="1" x14ac:dyDescent="0.25">
      <c r="A424" s="35"/>
      <c r="B424" s="38" t="s">
        <v>96</v>
      </c>
      <c r="C424" s="39">
        <f>C362</f>
        <v>0</v>
      </c>
      <c r="D424" s="39">
        <f>D362</f>
        <v>0</v>
      </c>
      <c r="E424" s="39">
        <f>E362</f>
        <v>0</v>
      </c>
    </row>
    <row r="425" spans="1:5" s="41" customFormat="1" x14ac:dyDescent="0.25">
      <c r="A425" s="35"/>
      <c r="B425" s="38" t="s">
        <v>97</v>
      </c>
      <c r="C425" s="39">
        <f t="shared" ref="C425:E425" si="72">C403</f>
        <v>64900</v>
      </c>
      <c r="D425" s="39">
        <f t="shared" si="72"/>
        <v>12300</v>
      </c>
      <c r="E425" s="39">
        <f t="shared" si="72"/>
        <v>77200</v>
      </c>
    </row>
    <row r="426" spans="1:5" s="44" customFormat="1" ht="12.75" x14ac:dyDescent="0.2">
      <c r="A426" s="35"/>
      <c r="B426" s="42" t="s">
        <v>98</v>
      </c>
      <c r="C426" s="43">
        <f t="shared" ref="C426:E426" si="73">SUM(C422:C425)</f>
        <v>9030223</v>
      </c>
      <c r="D426" s="43">
        <f t="shared" si="73"/>
        <v>406800</v>
      </c>
      <c r="E426" s="43">
        <f t="shared" si="73"/>
        <v>9437023</v>
      </c>
    </row>
    <row r="427" spans="1:5" s="41" customFormat="1" x14ac:dyDescent="0.25">
      <c r="A427" s="35"/>
      <c r="B427" s="38" t="s">
        <v>93</v>
      </c>
      <c r="C427" s="39">
        <f t="shared" ref="C427:E427" si="74">C426-C419</f>
        <v>0</v>
      </c>
      <c r="D427" s="39">
        <f t="shared" si="74"/>
        <v>0</v>
      </c>
      <c r="E427" s="39">
        <f t="shared" si="74"/>
        <v>0</v>
      </c>
    </row>
    <row r="428" spans="1:5" x14ac:dyDescent="0.25">
      <c r="A428" s="35"/>
      <c r="B428" s="36"/>
      <c r="C428" s="37"/>
      <c r="D428" s="37"/>
      <c r="E428" s="37"/>
    </row>
    <row r="429" spans="1:5" ht="22.5" x14ac:dyDescent="0.25">
      <c r="A429" s="45"/>
      <c r="B429" s="46" t="s">
        <v>99</v>
      </c>
      <c r="C429" s="47" t="s">
        <v>100</v>
      </c>
      <c r="D429" s="47" t="s">
        <v>100</v>
      </c>
      <c r="E429" s="47" t="s">
        <v>100</v>
      </c>
    </row>
    <row r="430" spans="1:5" x14ac:dyDescent="0.25">
      <c r="A430" s="48"/>
      <c r="B430" s="49">
        <v>11</v>
      </c>
      <c r="C430" s="50">
        <f t="shared" ref="C430:E441" si="75">SUMIF($B$6:$B$419,$B430,C$6:C$419)</f>
        <v>41600</v>
      </c>
      <c r="D430" s="50">
        <f t="shared" si="75"/>
        <v>0</v>
      </c>
      <c r="E430" s="50">
        <f t="shared" si="75"/>
        <v>41600</v>
      </c>
    </row>
    <row r="431" spans="1:5" x14ac:dyDescent="0.25">
      <c r="B431" s="52">
        <v>12</v>
      </c>
      <c r="C431" s="50">
        <f t="shared" si="75"/>
        <v>900973</v>
      </c>
      <c r="D431" s="50">
        <f t="shared" si="75"/>
        <v>0</v>
      </c>
      <c r="E431" s="50">
        <f t="shared" si="75"/>
        <v>900973</v>
      </c>
    </row>
    <row r="432" spans="1:5" x14ac:dyDescent="0.25">
      <c r="B432" s="52">
        <v>5103</v>
      </c>
      <c r="C432" s="50">
        <f t="shared" si="75"/>
        <v>0</v>
      </c>
      <c r="D432" s="50">
        <f t="shared" si="75"/>
        <v>0</v>
      </c>
      <c r="E432" s="50">
        <f t="shared" si="75"/>
        <v>0</v>
      </c>
    </row>
    <row r="433" spans="1:5" x14ac:dyDescent="0.25">
      <c r="B433" s="52">
        <v>526</v>
      </c>
      <c r="C433" s="50">
        <f t="shared" si="75"/>
        <v>0</v>
      </c>
      <c r="D433" s="50">
        <f t="shared" si="75"/>
        <v>0</v>
      </c>
      <c r="E433" s="50">
        <f t="shared" si="75"/>
        <v>0</v>
      </c>
    </row>
    <row r="434" spans="1:5" x14ac:dyDescent="0.25">
      <c r="B434" s="52">
        <v>527</v>
      </c>
      <c r="C434" s="50">
        <f t="shared" si="75"/>
        <v>0</v>
      </c>
      <c r="D434" s="50">
        <f t="shared" si="75"/>
        <v>0</v>
      </c>
      <c r="E434" s="50">
        <f t="shared" si="75"/>
        <v>0</v>
      </c>
    </row>
    <row r="435" spans="1:5" x14ac:dyDescent="0.25">
      <c r="B435" s="52">
        <v>5212</v>
      </c>
      <c r="C435" s="50">
        <f t="shared" si="75"/>
        <v>16000</v>
      </c>
      <c r="D435" s="50">
        <f t="shared" si="75"/>
        <v>4000</v>
      </c>
      <c r="E435" s="50">
        <f t="shared" si="75"/>
        <v>20000</v>
      </c>
    </row>
    <row r="436" spans="1:5" x14ac:dyDescent="0.25">
      <c r="B436" s="17">
        <v>3210</v>
      </c>
      <c r="C436" s="50">
        <f t="shared" si="75"/>
        <v>68700</v>
      </c>
      <c r="D436" s="50">
        <f t="shared" si="75"/>
        <v>12300</v>
      </c>
      <c r="E436" s="50">
        <f t="shared" si="75"/>
        <v>81000</v>
      </c>
    </row>
    <row r="437" spans="1:5" x14ac:dyDescent="0.25">
      <c r="B437" s="17">
        <v>4910</v>
      </c>
      <c r="C437" s="50">
        <f t="shared" si="75"/>
        <v>5020</v>
      </c>
      <c r="D437" s="50">
        <f t="shared" si="75"/>
        <v>0</v>
      </c>
      <c r="E437" s="50">
        <f t="shared" si="75"/>
        <v>5020</v>
      </c>
    </row>
    <row r="438" spans="1:5" x14ac:dyDescent="0.25">
      <c r="B438" s="17">
        <v>5410</v>
      </c>
      <c r="C438" s="50">
        <f t="shared" si="75"/>
        <v>7960660</v>
      </c>
      <c r="D438" s="50">
        <f t="shared" si="75"/>
        <v>390500</v>
      </c>
      <c r="E438" s="50">
        <f t="shared" si="75"/>
        <v>8351160</v>
      </c>
    </row>
    <row r="439" spans="1:5" s="41" customFormat="1" ht="32.25" customHeight="1" x14ac:dyDescent="0.25">
      <c r="A439" s="51"/>
      <c r="B439" s="17">
        <v>6210</v>
      </c>
      <c r="C439" s="50">
        <f t="shared" si="75"/>
        <v>37000</v>
      </c>
      <c r="D439" s="50">
        <f t="shared" si="75"/>
        <v>0</v>
      </c>
      <c r="E439" s="50">
        <f t="shared" si="75"/>
        <v>37000</v>
      </c>
    </row>
    <row r="440" spans="1:5" x14ac:dyDescent="0.25">
      <c r="B440" s="17">
        <v>7210</v>
      </c>
      <c r="C440" s="50">
        <f t="shared" si="75"/>
        <v>270</v>
      </c>
      <c r="D440" s="50">
        <f t="shared" si="75"/>
        <v>0</v>
      </c>
      <c r="E440" s="50">
        <f t="shared" si="75"/>
        <v>270</v>
      </c>
    </row>
    <row r="441" spans="1:5" x14ac:dyDescent="0.25">
      <c r="B441" s="17">
        <v>8210</v>
      </c>
      <c r="C441" s="50">
        <f t="shared" si="75"/>
        <v>0</v>
      </c>
      <c r="D441" s="50">
        <f t="shared" si="75"/>
        <v>0</v>
      </c>
      <c r="E441" s="50">
        <f t="shared" si="75"/>
        <v>0</v>
      </c>
    </row>
    <row r="442" spans="1:5" x14ac:dyDescent="0.25">
      <c r="A442" s="53"/>
      <c r="B442" s="54" t="s">
        <v>98</v>
      </c>
      <c r="C442" s="55">
        <f t="shared" ref="C442:E442" si="76">SUM(C430:C441)</f>
        <v>9030223</v>
      </c>
      <c r="D442" s="55">
        <f t="shared" si="76"/>
        <v>406800</v>
      </c>
      <c r="E442" s="55">
        <f t="shared" si="76"/>
        <v>9437023</v>
      </c>
    </row>
    <row r="443" spans="1:5" x14ac:dyDescent="0.25">
      <c r="A443" s="35"/>
      <c r="B443" s="56"/>
      <c r="C443" s="50"/>
      <c r="D443" s="50"/>
      <c r="E443" s="50"/>
    </row>
    <row r="444" spans="1:5" ht="22.5" x14ac:dyDescent="0.25">
      <c r="A444" s="35"/>
      <c r="B444" s="57" t="s">
        <v>101</v>
      </c>
      <c r="C444" s="58" t="s">
        <v>102</v>
      </c>
      <c r="D444" s="58" t="s">
        <v>102</v>
      </c>
      <c r="E444" s="58" t="s">
        <v>102</v>
      </c>
    </row>
    <row r="445" spans="1:5" x14ac:dyDescent="0.25">
      <c r="B445" s="49">
        <v>11</v>
      </c>
      <c r="C445" s="59">
        <f>C430-RASHODI!L871</f>
        <v>0</v>
      </c>
      <c r="D445" s="59">
        <f>D430-RASHODI!M871</f>
        <v>0</v>
      </c>
      <c r="E445" s="59">
        <f>E430-RASHODI!N871</f>
        <v>0</v>
      </c>
    </row>
    <row r="446" spans="1:5" x14ac:dyDescent="0.25">
      <c r="B446" s="52">
        <v>12</v>
      </c>
      <c r="C446" s="59">
        <f>C431-RASHODI!L872</f>
        <v>0</v>
      </c>
      <c r="D446" s="59">
        <f>D431-'[1]POSEBNI DIO-rashodi'!M872</f>
        <v>0</v>
      </c>
      <c r="E446" s="59">
        <f>E431-'[1]POSEBNI DIO-rashodi'!N872</f>
        <v>0</v>
      </c>
    </row>
    <row r="447" spans="1:5" x14ac:dyDescent="0.25">
      <c r="B447" s="52">
        <v>5103</v>
      </c>
      <c r="C447" s="59">
        <f>C432-RASHODI!L873</f>
        <v>0</v>
      </c>
      <c r="D447" s="59">
        <f>D432-'[1]POSEBNI DIO-rashodi'!M873</f>
        <v>0</v>
      </c>
      <c r="E447" s="59">
        <f>E432-'[1]POSEBNI DIO-rashodi'!N873</f>
        <v>0</v>
      </c>
    </row>
    <row r="448" spans="1:5" x14ac:dyDescent="0.25">
      <c r="B448" s="52">
        <v>526</v>
      </c>
      <c r="C448" s="59">
        <f>C433-RASHODI!L874</f>
        <v>0</v>
      </c>
      <c r="D448" s="59">
        <f>D433-'[1]POSEBNI DIO-rashodi'!M874</f>
        <v>0</v>
      </c>
      <c r="E448" s="59">
        <f>E433-'[1]POSEBNI DIO-rashodi'!N874</f>
        <v>0</v>
      </c>
    </row>
    <row r="449" spans="1:5" x14ac:dyDescent="0.25">
      <c r="B449" s="52">
        <v>527</v>
      </c>
      <c r="C449" s="59">
        <f>C434-RASHODI!L875</f>
        <v>0</v>
      </c>
      <c r="D449" s="59">
        <f>D434-'[1]POSEBNI DIO-rashodi'!M875</f>
        <v>0</v>
      </c>
      <c r="E449" s="59">
        <f>E434-'[1]POSEBNI DIO-rashodi'!N875</f>
        <v>0</v>
      </c>
    </row>
    <row r="450" spans="1:5" x14ac:dyDescent="0.25">
      <c r="B450" s="52">
        <v>5212</v>
      </c>
      <c r="C450" s="59">
        <f>C435-RASHODI!L876</f>
        <v>0</v>
      </c>
      <c r="D450" s="59">
        <f>D435-'[1]POSEBNI DIO-rashodi'!M876</f>
        <v>0</v>
      </c>
      <c r="E450" s="59">
        <f>E435-'[1]POSEBNI DIO-rashodi'!N876</f>
        <v>0</v>
      </c>
    </row>
    <row r="451" spans="1:5" x14ac:dyDescent="0.25">
      <c r="B451" s="17">
        <v>3210</v>
      </c>
      <c r="C451" s="59">
        <f>C436-RASHODI!L877</f>
        <v>0</v>
      </c>
      <c r="D451" s="59">
        <f>D436-'[1]POSEBNI DIO-rashodi'!M877</f>
        <v>0</v>
      </c>
      <c r="E451" s="59">
        <f>E436-'[1]POSEBNI DIO-rashodi'!N877</f>
        <v>0</v>
      </c>
    </row>
    <row r="452" spans="1:5" x14ac:dyDescent="0.25">
      <c r="B452" s="17">
        <v>4910</v>
      </c>
      <c r="C452" s="59">
        <f>C437-RASHODI!L878</f>
        <v>0</v>
      </c>
      <c r="D452" s="59">
        <f>D437-'[1]POSEBNI DIO-rashodi'!M878</f>
        <v>0</v>
      </c>
      <c r="E452" s="59">
        <f>E437-'[1]POSEBNI DIO-rashodi'!N878</f>
        <v>0</v>
      </c>
    </row>
    <row r="453" spans="1:5" x14ac:dyDescent="0.25">
      <c r="B453" s="17">
        <v>5410</v>
      </c>
      <c r="C453" s="59">
        <f>C438-RASHODI!L879</f>
        <v>0</v>
      </c>
      <c r="D453" s="59">
        <f>D438-'[1]POSEBNI DIO-rashodi'!M879</f>
        <v>0</v>
      </c>
      <c r="E453" s="59">
        <f>E438-'[1]POSEBNI DIO-rashodi'!N879</f>
        <v>0</v>
      </c>
    </row>
    <row r="454" spans="1:5" x14ac:dyDescent="0.25">
      <c r="B454" s="17">
        <v>6210</v>
      </c>
      <c r="C454" s="59">
        <f>C439-RASHODI!L880</f>
        <v>0</v>
      </c>
      <c r="D454" s="59">
        <f>D439-'[1]POSEBNI DIO-rashodi'!M880</f>
        <v>0</v>
      </c>
      <c r="E454" s="59">
        <f>E439-'[1]POSEBNI DIO-rashodi'!N880</f>
        <v>0</v>
      </c>
    </row>
    <row r="455" spans="1:5" x14ac:dyDescent="0.25">
      <c r="B455" s="17">
        <v>7210</v>
      </c>
      <c r="C455" s="59">
        <f>C440-RASHODI!L881</f>
        <v>0</v>
      </c>
      <c r="D455" s="59">
        <f>D440-'[1]POSEBNI DIO-rashodi'!M881</f>
        <v>0</v>
      </c>
      <c r="E455" s="59">
        <f>E440-'[1]POSEBNI DIO-rashodi'!N881</f>
        <v>0</v>
      </c>
    </row>
    <row r="456" spans="1:5" x14ac:dyDescent="0.25">
      <c r="B456" s="17">
        <v>8210</v>
      </c>
      <c r="C456" s="59">
        <f>C441-RASHODI!L882</f>
        <v>0</v>
      </c>
      <c r="D456" s="59">
        <f>D441-'[1]POSEBNI DIO-rashodi'!M882</f>
        <v>0</v>
      </c>
      <c r="E456" s="59">
        <f>E441-'[1]POSEBNI DIO-rashodi'!N882</f>
        <v>0</v>
      </c>
    </row>
    <row r="457" spans="1:5" x14ac:dyDescent="0.25">
      <c r="A457" s="53"/>
      <c r="B457" s="54" t="s">
        <v>98</v>
      </c>
      <c r="C457" s="55">
        <f>SUM(C445:C456)</f>
        <v>0</v>
      </c>
      <c r="D457" s="55">
        <f>SUM(D445:D456)</f>
        <v>0</v>
      </c>
      <c r="E457" s="55">
        <f>SUM(E445:E456)</f>
        <v>0</v>
      </c>
    </row>
    <row r="458" spans="1:5" s="63" customFormat="1" x14ac:dyDescent="0.25">
      <c r="A458" s="60"/>
      <c r="B458" s="61"/>
      <c r="C458" s="62"/>
      <c r="D458" s="62"/>
      <c r="E458" s="62"/>
    </row>
    <row r="459" spans="1:5" s="63" customFormat="1" x14ac:dyDescent="0.25">
      <c r="A459" s="60"/>
      <c r="B459" s="61"/>
      <c r="C459" s="62"/>
      <c r="D459" s="62"/>
      <c r="E459" s="62"/>
    </row>
    <row r="460" spans="1:5" s="63" customFormat="1" x14ac:dyDescent="0.25">
      <c r="A460" s="60"/>
      <c r="B460" s="61"/>
      <c r="C460" s="62"/>
      <c r="D460" s="62"/>
      <c r="E460" s="62"/>
    </row>
    <row r="461" spans="1:5" s="63" customFormat="1" x14ac:dyDescent="0.25">
      <c r="A461" s="60"/>
      <c r="B461" s="61"/>
      <c r="C461" s="62"/>
      <c r="D461" s="62"/>
      <c r="E461" s="62"/>
    </row>
    <row r="462" spans="1:5" s="63" customFormat="1" x14ac:dyDescent="0.25">
      <c r="A462" s="60"/>
      <c r="B462" s="61"/>
      <c r="C462" s="62"/>
      <c r="D462" s="62"/>
      <c r="E462" s="62"/>
    </row>
    <row r="463" spans="1:5" s="63" customFormat="1" x14ac:dyDescent="0.25">
      <c r="A463" s="60"/>
      <c r="B463" s="61"/>
      <c r="C463" s="62"/>
      <c r="D463" s="62"/>
      <c r="E463" s="62"/>
    </row>
    <row r="464" spans="1:5" s="63" customFormat="1" x14ac:dyDescent="0.25">
      <c r="A464" s="60"/>
      <c r="B464" s="61"/>
      <c r="C464" s="62"/>
      <c r="D464" s="62"/>
      <c r="E464" s="62"/>
    </row>
    <row r="465" spans="1:5" s="63" customFormat="1" x14ac:dyDescent="0.25">
      <c r="A465" s="60"/>
      <c r="B465" s="61"/>
      <c r="C465" s="62"/>
      <c r="D465" s="62"/>
      <c r="E465" s="62"/>
    </row>
    <row r="466" spans="1:5" s="63" customFormat="1" x14ac:dyDescent="0.25">
      <c r="A466" s="60"/>
      <c r="B466" s="61"/>
      <c r="C466" s="62"/>
      <c r="D466" s="62"/>
      <c r="E466" s="62"/>
    </row>
    <row r="467" spans="1:5" s="63" customFormat="1" x14ac:dyDescent="0.25">
      <c r="A467" s="60"/>
      <c r="B467" s="61"/>
      <c r="C467" s="62"/>
      <c r="D467" s="62"/>
      <c r="E467" s="62"/>
    </row>
    <row r="468" spans="1:5" s="63" customFormat="1" x14ac:dyDescent="0.25">
      <c r="A468" s="60"/>
      <c r="B468" s="61"/>
      <c r="C468" s="62"/>
      <c r="D468" s="62"/>
      <c r="E468" s="62"/>
    </row>
    <row r="469" spans="1:5" s="63" customFormat="1" x14ac:dyDescent="0.25">
      <c r="A469" s="60"/>
      <c r="B469" s="61"/>
      <c r="C469" s="62"/>
      <c r="D469" s="62"/>
      <c r="E469" s="62"/>
    </row>
    <row r="470" spans="1:5" s="63" customFormat="1" x14ac:dyDescent="0.25">
      <c r="A470" s="60"/>
      <c r="B470" s="61"/>
      <c r="C470" s="62"/>
      <c r="D470" s="62"/>
      <c r="E470" s="62"/>
    </row>
    <row r="471" spans="1:5" s="63" customFormat="1" x14ac:dyDescent="0.25">
      <c r="A471" s="60"/>
      <c r="B471" s="61"/>
      <c r="C471" s="62"/>
      <c r="D471" s="62"/>
      <c r="E471" s="62"/>
    </row>
    <row r="472" spans="1:5" s="63" customFormat="1" x14ac:dyDescent="0.25">
      <c r="A472" s="60"/>
      <c r="B472" s="61"/>
      <c r="C472" s="62"/>
      <c r="D472" s="62"/>
      <c r="E472" s="62"/>
    </row>
    <row r="473" spans="1:5" s="63" customFormat="1" x14ac:dyDescent="0.25">
      <c r="A473" s="60"/>
      <c r="B473" s="61"/>
      <c r="C473" s="62"/>
      <c r="D473" s="62"/>
      <c r="E473" s="62"/>
    </row>
    <row r="474" spans="1:5" s="63" customFormat="1" x14ac:dyDescent="0.25">
      <c r="A474" s="60"/>
      <c r="B474" s="61"/>
      <c r="C474" s="62"/>
      <c r="D474" s="62"/>
      <c r="E474" s="62"/>
    </row>
    <row r="475" spans="1:5" s="63" customFormat="1" x14ac:dyDescent="0.25">
      <c r="A475" s="60"/>
      <c r="B475" s="61"/>
      <c r="C475" s="62"/>
      <c r="D475" s="62"/>
      <c r="E475" s="62"/>
    </row>
    <row r="476" spans="1:5" s="63" customFormat="1" x14ac:dyDescent="0.25">
      <c r="A476" s="60"/>
      <c r="B476" s="61"/>
      <c r="C476" s="62"/>
      <c r="D476" s="62"/>
      <c r="E476" s="62"/>
    </row>
    <row r="477" spans="1:5" s="63" customFormat="1" x14ac:dyDescent="0.25">
      <c r="A477" s="60"/>
      <c r="B477" s="61"/>
      <c r="C477" s="62"/>
      <c r="D477" s="62"/>
      <c r="E477" s="62"/>
    </row>
    <row r="478" spans="1:5" s="63" customFormat="1" x14ac:dyDescent="0.25">
      <c r="A478" s="60"/>
      <c r="B478" s="61"/>
      <c r="C478" s="62"/>
      <c r="D478" s="62"/>
      <c r="E478" s="62"/>
    </row>
    <row r="479" spans="1:5" s="63" customFormat="1" x14ac:dyDescent="0.25">
      <c r="A479" s="60"/>
      <c r="B479" s="61"/>
      <c r="C479" s="62"/>
      <c r="D479" s="62"/>
      <c r="E479" s="62"/>
    </row>
    <row r="480" spans="1:5" s="63" customFormat="1" x14ac:dyDescent="0.25">
      <c r="A480" s="60"/>
      <c r="B480" s="61"/>
      <c r="C480" s="62"/>
      <c r="D480" s="62"/>
      <c r="E480" s="62"/>
    </row>
    <row r="481" spans="1:5" s="63" customFormat="1" x14ac:dyDescent="0.25">
      <c r="A481" s="60"/>
      <c r="B481" s="61"/>
      <c r="C481" s="62"/>
      <c r="D481" s="62"/>
      <c r="E481" s="62"/>
    </row>
    <row r="482" spans="1:5" s="63" customFormat="1" x14ac:dyDescent="0.25">
      <c r="A482" s="60"/>
      <c r="B482" s="61"/>
      <c r="C482" s="62"/>
      <c r="D482" s="62"/>
      <c r="E482" s="62"/>
    </row>
    <row r="483" spans="1:5" s="63" customFormat="1" x14ac:dyDescent="0.25">
      <c r="A483" s="60"/>
      <c r="B483" s="61"/>
      <c r="C483" s="62"/>
      <c r="D483" s="62"/>
      <c r="E483" s="62"/>
    </row>
    <row r="484" spans="1:5" s="63" customFormat="1" x14ac:dyDescent="0.25">
      <c r="A484" s="60"/>
      <c r="B484" s="61"/>
      <c r="C484" s="62"/>
      <c r="D484" s="62"/>
      <c r="E484" s="62"/>
    </row>
    <row r="485" spans="1:5" s="63" customFormat="1" x14ac:dyDescent="0.25">
      <c r="A485" s="60"/>
      <c r="B485" s="61"/>
      <c r="C485" s="62"/>
      <c r="D485" s="62"/>
      <c r="E485" s="62"/>
    </row>
    <row r="486" spans="1:5" s="63" customFormat="1" x14ac:dyDescent="0.25">
      <c r="A486" s="60"/>
      <c r="B486" s="61"/>
      <c r="C486" s="62"/>
      <c r="D486" s="62"/>
      <c r="E486" s="62"/>
    </row>
    <row r="487" spans="1:5" s="63" customFormat="1" x14ac:dyDescent="0.25">
      <c r="A487" s="60"/>
      <c r="B487" s="61"/>
      <c r="C487" s="62"/>
      <c r="D487" s="62"/>
      <c r="E487" s="62"/>
    </row>
    <row r="488" spans="1:5" s="63" customFormat="1" x14ac:dyDescent="0.25">
      <c r="A488" s="60"/>
      <c r="B488" s="61"/>
      <c r="C488" s="62"/>
      <c r="D488" s="62"/>
      <c r="E488" s="62"/>
    </row>
    <row r="489" spans="1:5" s="63" customFormat="1" x14ac:dyDescent="0.25">
      <c r="A489" s="60"/>
      <c r="B489" s="61"/>
      <c r="C489" s="62"/>
      <c r="D489" s="62"/>
      <c r="E489" s="62"/>
    </row>
    <row r="490" spans="1:5" s="63" customFormat="1" x14ac:dyDescent="0.25">
      <c r="A490" s="60"/>
      <c r="B490" s="61"/>
      <c r="C490" s="62"/>
      <c r="D490" s="62"/>
      <c r="E490" s="62"/>
    </row>
    <row r="491" spans="1:5" s="63" customFormat="1" x14ac:dyDescent="0.25">
      <c r="A491" s="60"/>
      <c r="B491" s="61"/>
      <c r="C491" s="62"/>
      <c r="D491" s="62"/>
      <c r="E491" s="62"/>
    </row>
    <row r="492" spans="1:5" s="63" customFormat="1" x14ac:dyDescent="0.25">
      <c r="A492" s="60"/>
      <c r="B492" s="61"/>
      <c r="C492" s="62"/>
      <c r="D492" s="62"/>
      <c r="E492" s="62"/>
    </row>
    <row r="493" spans="1:5" s="63" customFormat="1" x14ac:dyDescent="0.25">
      <c r="A493" s="60"/>
      <c r="B493" s="61"/>
      <c r="C493" s="62"/>
      <c r="D493" s="62"/>
      <c r="E493" s="62"/>
    </row>
    <row r="494" spans="1:5" s="63" customFormat="1" x14ac:dyDescent="0.25">
      <c r="A494" s="60"/>
      <c r="B494" s="61"/>
      <c r="C494" s="62"/>
      <c r="D494" s="62"/>
      <c r="E494" s="62"/>
    </row>
    <row r="495" spans="1:5" s="63" customFormat="1" x14ac:dyDescent="0.25">
      <c r="A495" s="60"/>
      <c r="B495" s="61"/>
      <c r="C495" s="62"/>
      <c r="D495" s="62"/>
      <c r="E495" s="62"/>
    </row>
    <row r="496" spans="1:5" s="63" customFormat="1" x14ac:dyDescent="0.25">
      <c r="A496" s="60"/>
      <c r="B496" s="61"/>
      <c r="C496" s="62"/>
      <c r="D496" s="62"/>
      <c r="E496" s="62"/>
    </row>
    <row r="497" spans="1:5" s="63" customFormat="1" x14ac:dyDescent="0.25">
      <c r="A497" s="60"/>
      <c r="B497" s="61"/>
      <c r="C497" s="62"/>
      <c r="D497" s="62"/>
      <c r="E497" s="62"/>
    </row>
    <row r="498" spans="1:5" s="63" customFormat="1" x14ac:dyDescent="0.25">
      <c r="A498" s="60"/>
      <c r="B498" s="61"/>
      <c r="C498" s="62"/>
      <c r="D498" s="62"/>
      <c r="E498" s="62"/>
    </row>
    <row r="499" spans="1:5" s="63" customFormat="1" x14ac:dyDescent="0.25">
      <c r="A499" s="60"/>
      <c r="B499" s="61"/>
      <c r="C499" s="62"/>
      <c r="D499" s="62"/>
      <c r="E499" s="62"/>
    </row>
    <row r="500" spans="1:5" s="63" customFormat="1" x14ac:dyDescent="0.25">
      <c r="A500" s="60"/>
      <c r="B500" s="61"/>
      <c r="C500" s="62"/>
      <c r="D500" s="62"/>
      <c r="E500" s="62"/>
    </row>
    <row r="501" spans="1:5" s="63" customFormat="1" x14ac:dyDescent="0.25">
      <c r="A501" s="60"/>
      <c r="B501" s="61"/>
      <c r="C501" s="62"/>
      <c r="D501" s="62"/>
      <c r="E501" s="62"/>
    </row>
    <row r="502" spans="1:5" s="63" customFormat="1" x14ac:dyDescent="0.25">
      <c r="A502" s="60"/>
      <c r="B502" s="61"/>
      <c r="C502" s="62"/>
      <c r="D502" s="62"/>
      <c r="E502" s="62"/>
    </row>
    <row r="503" spans="1:5" s="63" customFormat="1" x14ac:dyDescent="0.25">
      <c r="A503" s="60"/>
      <c r="B503" s="61"/>
      <c r="C503" s="62"/>
      <c r="D503" s="62"/>
      <c r="E503" s="62"/>
    </row>
    <row r="504" spans="1:5" s="63" customFormat="1" x14ac:dyDescent="0.25">
      <c r="A504" s="60"/>
      <c r="B504" s="61"/>
      <c r="C504" s="62"/>
      <c r="D504" s="62"/>
      <c r="E504" s="62"/>
    </row>
    <row r="505" spans="1:5" s="63" customFormat="1" x14ac:dyDescent="0.25">
      <c r="A505" s="60"/>
      <c r="B505" s="61"/>
      <c r="C505" s="62"/>
      <c r="D505" s="62"/>
      <c r="E505" s="62"/>
    </row>
    <row r="506" spans="1:5" s="63" customFormat="1" x14ac:dyDescent="0.25">
      <c r="A506" s="60"/>
      <c r="B506" s="61"/>
      <c r="C506" s="62"/>
      <c r="D506" s="62"/>
      <c r="E506" s="62"/>
    </row>
    <row r="507" spans="1:5" s="63" customFormat="1" x14ac:dyDescent="0.25">
      <c r="A507" s="60"/>
      <c r="B507" s="61"/>
      <c r="C507" s="62"/>
      <c r="D507" s="62"/>
      <c r="E507" s="62"/>
    </row>
    <row r="508" spans="1:5" s="63" customFormat="1" x14ac:dyDescent="0.25">
      <c r="A508" s="60"/>
      <c r="B508" s="61"/>
      <c r="C508" s="62"/>
      <c r="D508" s="62"/>
      <c r="E508" s="62"/>
    </row>
    <row r="509" spans="1:5" s="63" customFormat="1" x14ac:dyDescent="0.25">
      <c r="A509" s="60"/>
      <c r="B509" s="61"/>
      <c r="C509" s="62"/>
      <c r="D509" s="62"/>
      <c r="E509" s="62"/>
    </row>
    <row r="510" spans="1:5" s="63" customFormat="1" x14ac:dyDescent="0.25">
      <c r="A510" s="60"/>
      <c r="B510" s="61"/>
      <c r="C510" s="62"/>
      <c r="D510" s="62"/>
      <c r="E510" s="62"/>
    </row>
    <row r="511" spans="1:5" s="63" customFormat="1" x14ac:dyDescent="0.25">
      <c r="A511" s="60"/>
      <c r="B511" s="61"/>
      <c r="C511" s="62"/>
      <c r="D511" s="62"/>
      <c r="E511" s="62"/>
    </row>
    <row r="512" spans="1:5" s="63" customFormat="1" x14ac:dyDescent="0.25">
      <c r="A512" s="60"/>
      <c r="B512" s="61"/>
      <c r="C512" s="62"/>
      <c r="D512" s="62"/>
      <c r="E512" s="62"/>
    </row>
    <row r="513" spans="1:5" s="63" customFormat="1" x14ac:dyDescent="0.25">
      <c r="A513" s="60"/>
      <c r="B513" s="61"/>
      <c r="C513" s="62"/>
      <c r="D513" s="62"/>
      <c r="E513" s="62"/>
    </row>
    <row r="514" spans="1:5" s="63" customFormat="1" x14ac:dyDescent="0.25">
      <c r="A514" s="60"/>
      <c r="B514" s="61"/>
      <c r="C514" s="62"/>
      <c r="D514" s="62"/>
      <c r="E514" s="62"/>
    </row>
    <row r="515" spans="1:5" s="63" customFormat="1" x14ac:dyDescent="0.25">
      <c r="A515" s="60"/>
      <c r="B515" s="61"/>
      <c r="C515" s="62"/>
      <c r="D515" s="62"/>
      <c r="E515" s="62"/>
    </row>
    <row r="516" spans="1:5" s="63" customFormat="1" x14ac:dyDescent="0.25">
      <c r="A516" s="60"/>
      <c r="B516" s="61"/>
      <c r="C516" s="62"/>
      <c r="D516" s="62"/>
      <c r="E516" s="62"/>
    </row>
    <row r="517" spans="1:5" s="63" customFormat="1" x14ac:dyDescent="0.25">
      <c r="A517" s="60"/>
      <c r="B517" s="61"/>
      <c r="C517" s="62"/>
      <c r="D517" s="62"/>
      <c r="E517" s="62"/>
    </row>
    <row r="518" spans="1:5" s="63" customFormat="1" x14ac:dyDescent="0.25">
      <c r="A518" s="60"/>
      <c r="B518" s="61"/>
      <c r="C518" s="62"/>
      <c r="D518" s="62"/>
      <c r="E518" s="62"/>
    </row>
    <row r="519" spans="1:5" s="63" customFormat="1" x14ac:dyDescent="0.25">
      <c r="A519" s="60"/>
      <c r="B519" s="61"/>
      <c r="C519" s="62"/>
      <c r="D519" s="62"/>
      <c r="E519" s="62"/>
    </row>
    <row r="520" spans="1:5" s="63" customFormat="1" x14ac:dyDescent="0.25">
      <c r="A520" s="60"/>
      <c r="B520" s="61"/>
      <c r="C520" s="62"/>
      <c r="D520" s="62"/>
      <c r="E520" s="62"/>
    </row>
    <row r="521" spans="1:5" s="63" customFormat="1" x14ac:dyDescent="0.25">
      <c r="A521" s="60"/>
      <c r="B521" s="61"/>
      <c r="C521" s="62"/>
      <c r="D521" s="62"/>
      <c r="E521" s="62"/>
    </row>
    <row r="522" spans="1:5" s="63" customFormat="1" x14ac:dyDescent="0.25">
      <c r="A522" s="60"/>
      <c r="B522" s="61"/>
      <c r="C522" s="62"/>
      <c r="D522" s="62"/>
      <c r="E522" s="62"/>
    </row>
    <row r="523" spans="1:5" s="63" customFormat="1" x14ac:dyDescent="0.25">
      <c r="A523" s="60"/>
      <c r="B523" s="61"/>
      <c r="C523" s="62"/>
      <c r="D523" s="62"/>
      <c r="E523" s="62"/>
    </row>
    <row r="524" spans="1:5" s="63" customFormat="1" x14ac:dyDescent="0.25">
      <c r="A524" s="60"/>
      <c r="B524" s="61"/>
      <c r="C524" s="62"/>
      <c r="D524" s="62"/>
      <c r="E524" s="62"/>
    </row>
    <row r="525" spans="1:5" s="63" customFormat="1" x14ac:dyDescent="0.25">
      <c r="A525" s="60"/>
      <c r="B525" s="61"/>
      <c r="C525" s="62"/>
      <c r="D525" s="62"/>
      <c r="E525" s="62"/>
    </row>
    <row r="526" spans="1:5" s="63" customFormat="1" x14ac:dyDescent="0.25">
      <c r="A526" s="60"/>
      <c r="B526" s="61"/>
      <c r="C526" s="62"/>
      <c r="D526" s="62"/>
      <c r="E526" s="62"/>
    </row>
    <row r="527" spans="1:5" s="63" customFormat="1" x14ac:dyDescent="0.25">
      <c r="A527" s="60"/>
      <c r="B527" s="61"/>
      <c r="C527" s="62"/>
      <c r="D527" s="62"/>
      <c r="E527" s="62"/>
    </row>
    <row r="528" spans="1:5" s="63" customFormat="1" x14ac:dyDescent="0.25">
      <c r="A528" s="60"/>
      <c r="B528" s="61"/>
      <c r="C528" s="62"/>
      <c r="D528" s="62"/>
      <c r="E528" s="62"/>
    </row>
    <row r="529" spans="1:5" s="63" customFormat="1" x14ac:dyDescent="0.25">
      <c r="A529" s="60"/>
      <c r="B529" s="61"/>
      <c r="C529" s="62"/>
      <c r="D529" s="62"/>
      <c r="E529" s="62"/>
    </row>
    <row r="530" spans="1:5" s="63" customFormat="1" x14ac:dyDescent="0.25">
      <c r="A530" s="60"/>
      <c r="B530" s="61"/>
      <c r="C530" s="62"/>
      <c r="D530" s="62"/>
      <c r="E530" s="62"/>
    </row>
    <row r="531" spans="1:5" s="63" customFormat="1" x14ac:dyDescent="0.25">
      <c r="A531" s="60"/>
      <c r="B531" s="61"/>
      <c r="C531" s="62"/>
      <c r="D531" s="62"/>
      <c r="E531" s="62"/>
    </row>
    <row r="532" spans="1:5" s="63" customFormat="1" x14ac:dyDescent="0.25">
      <c r="A532" s="60"/>
      <c r="B532" s="61"/>
      <c r="C532" s="62"/>
      <c r="D532" s="62"/>
      <c r="E532" s="62"/>
    </row>
    <row r="533" spans="1:5" s="63" customFormat="1" x14ac:dyDescent="0.25">
      <c r="A533" s="60"/>
      <c r="B533" s="61"/>
      <c r="C533" s="62"/>
      <c r="D533" s="62"/>
      <c r="E533" s="62"/>
    </row>
    <row r="534" spans="1:5" s="63" customFormat="1" x14ac:dyDescent="0.25">
      <c r="A534" s="60"/>
      <c r="B534" s="61"/>
      <c r="C534" s="62"/>
      <c r="D534" s="62"/>
      <c r="E534" s="62"/>
    </row>
    <row r="535" spans="1:5" s="63" customFormat="1" x14ac:dyDescent="0.25">
      <c r="A535" s="60"/>
      <c r="B535" s="61"/>
      <c r="C535" s="62"/>
      <c r="D535" s="62"/>
      <c r="E535" s="62"/>
    </row>
    <row r="536" spans="1:5" s="63" customFormat="1" x14ac:dyDescent="0.25">
      <c r="A536" s="60"/>
      <c r="B536" s="61"/>
      <c r="C536" s="62"/>
      <c r="D536" s="62"/>
      <c r="E536" s="62"/>
    </row>
    <row r="537" spans="1:5" s="63" customFormat="1" x14ac:dyDescent="0.25">
      <c r="A537" s="60"/>
      <c r="B537" s="61"/>
      <c r="C537" s="62"/>
      <c r="D537" s="62"/>
      <c r="E537" s="62"/>
    </row>
    <row r="538" spans="1:5" s="63" customFormat="1" x14ac:dyDescent="0.25">
      <c r="A538" s="60"/>
      <c r="B538" s="61"/>
      <c r="C538" s="62"/>
      <c r="D538" s="62"/>
      <c r="E538" s="62"/>
    </row>
    <row r="539" spans="1:5" s="63" customFormat="1" x14ac:dyDescent="0.25">
      <c r="A539" s="60"/>
      <c r="B539" s="61"/>
      <c r="C539" s="62"/>
      <c r="D539" s="62"/>
      <c r="E539" s="62"/>
    </row>
    <row r="540" spans="1:5" s="63" customFormat="1" x14ac:dyDescent="0.25">
      <c r="A540" s="60"/>
      <c r="B540" s="61"/>
      <c r="C540" s="62"/>
      <c r="D540" s="62"/>
      <c r="E540" s="62"/>
    </row>
    <row r="541" spans="1:5" s="63" customFormat="1" x14ac:dyDescent="0.25">
      <c r="A541" s="60"/>
      <c r="B541" s="61"/>
      <c r="C541" s="62"/>
      <c r="D541" s="62"/>
      <c r="E541" s="62"/>
    </row>
    <row r="542" spans="1:5" s="63" customFormat="1" x14ac:dyDescent="0.25">
      <c r="A542" s="60"/>
      <c r="B542" s="61"/>
      <c r="C542" s="62"/>
      <c r="D542" s="62"/>
      <c r="E542" s="62"/>
    </row>
    <row r="543" spans="1:5" s="63" customFormat="1" x14ac:dyDescent="0.25">
      <c r="A543" s="60"/>
      <c r="B543" s="61"/>
      <c r="C543" s="62"/>
      <c r="D543" s="62"/>
      <c r="E543" s="62"/>
    </row>
    <row r="544" spans="1:5" s="63" customFormat="1" x14ac:dyDescent="0.25">
      <c r="A544" s="60"/>
      <c r="B544" s="61"/>
      <c r="C544" s="62"/>
      <c r="D544" s="62"/>
      <c r="E544" s="62"/>
    </row>
    <row r="545" spans="1:5" s="63" customFormat="1" x14ac:dyDescent="0.25">
      <c r="A545" s="60"/>
      <c r="B545" s="61"/>
      <c r="C545" s="62"/>
      <c r="D545" s="62"/>
      <c r="E545" s="62"/>
    </row>
    <row r="546" spans="1:5" s="63" customFormat="1" x14ac:dyDescent="0.25">
      <c r="A546" s="60"/>
      <c r="B546" s="61"/>
      <c r="C546" s="62"/>
      <c r="D546" s="62"/>
      <c r="E546" s="62"/>
    </row>
    <row r="547" spans="1:5" s="63" customFormat="1" x14ac:dyDescent="0.25">
      <c r="A547" s="60"/>
      <c r="B547" s="61"/>
      <c r="C547" s="62"/>
      <c r="D547" s="62"/>
      <c r="E547" s="62"/>
    </row>
    <row r="548" spans="1:5" s="63" customFormat="1" x14ac:dyDescent="0.25">
      <c r="A548" s="60"/>
      <c r="B548" s="61"/>
      <c r="C548" s="62"/>
      <c r="D548" s="62"/>
      <c r="E548" s="62"/>
    </row>
    <row r="549" spans="1:5" s="63" customFormat="1" x14ac:dyDescent="0.25">
      <c r="A549" s="60"/>
      <c r="B549" s="61"/>
      <c r="C549" s="62"/>
      <c r="D549" s="62"/>
      <c r="E549" s="62"/>
    </row>
    <row r="550" spans="1:5" s="63" customFormat="1" x14ac:dyDescent="0.25">
      <c r="A550" s="60"/>
      <c r="B550" s="61"/>
      <c r="C550" s="62"/>
      <c r="D550" s="62"/>
      <c r="E550" s="62"/>
    </row>
    <row r="551" spans="1:5" s="63" customFormat="1" x14ac:dyDescent="0.25">
      <c r="A551" s="60"/>
      <c r="B551" s="61"/>
      <c r="C551" s="62"/>
      <c r="D551" s="62"/>
      <c r="E551" s="62"/>
    </row>
    <row r="552" spans="1:5" s="63" customFormat="1" x14ac:dyDescent="0.25">
      <c r="A552" s="60"/>
      <c r="B552" s="61"/>
      <c r="C552" s="62"/>
      <c r="D552" s="62"/>
      <c r="E552" s="62"/>
    </row>
    <row r="553" spans="1:5" s="63" customFormat="1" x14ac:dyDescent="0.25">
      <c r="A553" s="60"/>
      <c r="B553" s="61"/>
      <c r="C553" s="62"/>
      <c r="D553" s="62"/>
      <c r="E553" s="62"/>
    </row>
    <row r="554" spans="1:5" s="63" customFormat="1" x14ac:dyDescent="0.25">
      <c r="A554" s="60"/>
      <c r="B554" s="61"/>
      <c r="C554" s="62"/>
      <c r="D554" s="62"/>
      <c r="E554" s="62"/>
    </row>
    <row r="555" spans="1:5" s="63" customFormat="1" x14ac:dyDescent="0.25">
      <c r="A555" s="60"/>
      <c r="B555" s="61"/>
      <c r="C555" s="62"/>
      <c r="D555" s="62"/>
      <c r="E555" s="62"/>
    </row>
    <row r="556" spans="1:5" s="63" customFormat="1" x14ac:dyDescent="0.25">
      <c r="A556" s="60"/>
      <c r="B556" s="61"/>
      <c r="C556" s="62"/>
      <c r="D556" s="62"/>
      <c r="E556" s="62"/>
    </row>
    <row r="557" spans="1:5" s="63" customFormat="1" x14ac:dyDescent="0.25">
      <c r="A557" s="60"/>
      <c r="B557" s="61"/>
      <c r="C557" s="62"/>
      <c r="D557" s="62"/>
      <c r="E557" s="62"/>
    </row>
    <row r="558" spans="1:5" s="63" customFormat="1" x14ac:dyDescent="0.25">
      <c r="A558" s="60"/>
      <c r="B558" s="61"/>
      <c r="C558" s="62"/>
      <c r="D558" s="62"/>
      <c r="E558" s="62"/>
    </row>
    <row r="559" spans="1:5" s="63" customFormat="1" x14ac:dyDescent="0.25">
      <c r="A559" s="60"/>
      <c r="B559" s="61"/>
      <c r="C559" s="62"/>
      <c r="D559" s="62"/>
      <c r="E559" s="62"/>
    </row>
    <row r="560" spans="1:5" s="63" customFormat="1" x14ac:dyDescent="0.25">
      <c r="A560" s="60"/>
      <c r="B560" s="61"/>
      <c r="C560" s="62"/>
      <c r="D560" s="62"/>
      <c r="E560" s="62"/>
    </row>
    <row r="561" spans="1:5" s="63" customFormat="1" x14ac:dyDescent="0.25">
      <c r="A561" s="60"/>
      <c r="B561" s="61"/>
      <c r="C561" s="62"/>
      <c r="D561" s="62"/>
      <c r="E561" s="62"/>
    </row>
    <row r="562" spans="1:5" s="63" customFormat="1" x14ac:dyDescent="0.25">
      <c r="A562" s="60"/>
      <c r="B562" s="61"/>
      <c r="C562" s="62"/>
      <c r="D562" s="62"/>
      <c r="E562" s="62"/>
    </row>
    <row r="563" spans="1:5" s="63" customFormat="1" x14ac:dyDescent="0.25">
      <c r="A563" s="60"/>
      <c r="B563" s="61"/>
      <c r="C563" s="62"/>
      <c r="D563" s="62"/>
      <c r="E563" s="62"/>
    </row>
    <row r="564" spans="1:5" s="63" customFormat="1" x14ac:dyDescent="0.25">
      <c r="A564" s="60"/>
      <c r="B564" s="61"/>
      <c r="C564" s="62"/>
      <c r="D564" s="62"/>
      <c r="E564" s="62"/>
    </row>
    <row r="565" spans="1:5" s="63" customFormat="1" x14ac:dyDescent="0.25">
      <c r="A565" s="60"/>
      <c r="B565" s="61"/>
      <c r="C565" s="62"/>
      <c r="D565" s="62"/>
      <c r="E565" s="62"/>
    </row>
    <row r="566" spans="1:5" s="63" customFormat="1" x14ac:dyDescent="0.25">
      <c r="A566" s="60"/>
      <c r="B566" s="61"/>
      <c r="C566" s="62"/>
      <c r="D566" s="62"/>
      <c r="E566" s="62"/>
    </row>
    <row r="567" spans="1:5" s="63" customFormat="1" x14ac:dyDescent="0.25">
      <c r="A567" s="60"/>
      <c r="B567" s="61"/>
      <c r="C567" s="62"/>
      <c r="D567" s="62"/>
      <c r="E567" s="62"/>
    </row>
    <row r="568" spans="1:5" s="63" customFormat="1" x14ac:dyDescent="0.25">
      <c r="A568" s="60"/>
      <c r="B568" s="61"/>
      <c r="C568" s="62"/>
      <c r="D568" s="62"/>
      <c r="E568" s="62"/>
    </row>
    <row r="569" spans="1:5" s="63" customFormat="1" x14ac:dyDescent="0.25">
      <c r="A569" s="60"/>
      <c r="B569" s="61"/>
      <c r="C569" s="62"/>
      <c r="D569" s="62"/>
      <c r="E569" s="62"/>
    </row>
    <row r="570" spans="1:5" s="63" customFormat="1" x14ac:dyDescent="0.25">
      <c r="A570" s="60"/>
      <c r="B570" s="61"/>
      <c r="C570" s="62"/>
      <c r="D570" s="62"/>
      <c r="E570" s="62"/>
    </row>
    <row r="571" spans="1:5" s="63" customFormat="1" x14ac:dyDescent="0.25">
      <c r="A571" s="60"/>
      <c r="B571" s="61"/>
      <c r="C571" s="62"/>
      <c r="D571" s="62"/>
      <c r="E571" s="62"/>
    </row>
    <row r="572" spans="1:5" s="63" customFormat="1" x14ac:dyDescent="0.25">
      <c r="A572" s="60"/>
      <c r="B572" s="61"/>
      <c r="C572" s="62"/>
      <c r="D572" s="62"/>
      <c r="E572" s="62"/>
    </row>
    <row r="573" spans="1:5" s="63" customFormat="1" x14ac:dyDescent="0.25">
      <c r="A573" s="60"/>
      <c r="B573" s="61"/>
      <c r="C573" s="62"/>
      <c r="D573" s="62"/>
      <c r="E573" s="62"/>
    </row>
    <row r="574" spans="1:5" s="63" customFormat="1" x14ac:dyDescent="0.25">
      <c r="A574" s="60"/>
      <c r="B574" s="61"/>
      <c r="C574" s="62"/>
      <c r="D574" s="62"/>
      <c r="E574" s="62"/>
    </row>
    <row r="575" spans="1:5" s="63" customFormat="1" x14ac:dyDescent="0.25">
      <c r="A575" s="60"/>
      <c r="B575" s="61"/>
      <c r="C575" s="62"/>
      <c r="D575" s="62"/>
      <c r="E575" s="62"/>
    </row>
    <row r="576" spans="1:5" s="63" customFormat="1" x14ac:dyDescent="0.25">
      <c r="A576" s="60"/>
      <c r="B576" s="61"/>
      <c r="C576" s="62"/>
      <c r="D576" s="62"/>
      <c r="E576" s="62"/>
    </row>
    <row r="577" spans="1:5" s="63" customFormat="1" x14ac:dyDescent="0.25">
      <c r="A577" s="60"/>
      <c r="B577" s="61"/>
      <c r="C577" s="62"/>
      <c r="D577" s="62"/>
      <c r="E577" s="62"/>
    </row>
    <row r="578" spans="1:5" s="63" customFormat="1" x14ac:dyDescent="0.25">
      <c r="A578" s="60"/>
      <c r="B578" s="61"/>
      <c r="C578" s="62"/>
      <c r="D578" s="62"/>
      <c r="E578" s="62"/>
    </row>
    <row r="579" spans="1:5" s="63" customFormat="1" x14ac:dyDescent="0.25">
      <c r="A579" s="60"/>
      <c r="B579" s="61"/>
      <c r="C579" s="62"/>
      <c r="D579" s="62"/>
      <c r="E579" s="62"/>
    </row>
    <row r="580" spans="1:5" s="63" customFormat="1" x14ac:dyDescent="0.25">
      <c r="A580" s="60"/>
      <c r="B580" s="61"/>
      <c r="C580" s="62"/>
      <c r="D580" s="62"/>
      <c r="E580" s="62"/>
    </row>
    <row r="581" spans="1:5" s="63" customFormat="1" x14ac:dyDescent="0.25">
      <c r="A581" s="60"/>
      <c r="B581" s="61"/>
      <c r="C581" s="62"/>
      <c r="D581" s="62"/>
      <c r="E581" s="62"/>
    </row>
    <row r="582" spans="1:5" s="63" customFormat="1" x14ac:dyDescent="0.25">
      <c r="A582" s="60"/>
      <c r="B582" s="61"/>
      <c r="C582" s="62"/>
      <c r="D582" s="62"/>
      <c r="E582" s="62"/>
    </row>
    <row r="583" spans="1:5" s="63" customFormat="1" x14ac:dyDescent="0.25">
      <c r="A583" s="60"/>
      <c r="B583" s="61"/>
      <c r="C583" s="62"/>
      <c r="D583" s="62"/>
      <c r="E583" s="62"/>
    </row>
    <row r="584" spans="1:5" s="63" customFormat="1" x14ac:dyDescent="0.25">
      <c r="A584" s="60"/>
      <c r="B584" s="61"/>
      <c r="C584" s="62"/>
      <c r="D584" s="62"/>
      <c r="E584" s="62"/>
    </row>
    <row r="585" spans="1:5" s="63" customFormat="1" x14ac:dyDescent="0.25">
      <c r="A585" s="60"/>
      <c r="B585" s="61"/>
      <c r="C585" s="62"/>
      <c r="D585" s="62"/>
      <c r="E585" s="62"/>
    </row>
    <row r="586" spans="1:5" s="63" customFormat="1" x14ac:dyDescent="0.25">
      <c r="A586" s="60"/>
      <c r="B586" s="61"/>
      <c r="C586" s="62"/>
      <c r="D586" s="62"/>
      <c r="E586" s="62"/>
    </row>
    <row r="587" spans="1:5" s="63" customFormat="1" x14ac:dyDescent="0.25">
      <c r="A587" s="60"/>
      <c r="B587" s="61"/>
      <c r="C587" s="62"/>
      <c r="D587" s="62"/>
      <c r="E587" s="62"/>
    </row>
    <row r="588" spans="1:5" s="63" customFormat="1" x14ac:dyDescent="0.25">
      <c r="A588" s="60"/>
      <c r="B588" s="61"/>
      <c r="C588" s="62"/>
      <c r="D588" s="62"/>
      <c r="E588" s="62"/>
    </row>
    <row r="589" spans="1:5" s="63" customFormat="1" x14ac:dyDescent="0.25">
      <c r="A589" s="60"/>
      <c r="B589" s="61"/>
      <c r="C589" s="62"/>
      <c r="D589" s="62"/>
      <c r="E589" s="62"/>
    </row>
    <row r="590" spans="1:5" s="63" customFormat="1" x14ac:dyDescent="0.25">
      <c r="A590" s="60"/>
      <c r="B590" s="61"/>
      <c r="C590" s="62"/>
      <c r="D590" s="62"/>
      <c r="E590" s="62"/>
    </row>
    <row r="591" spans="1:5" s="63" customFormat="1" x14ac:dyDescent="0.25">
      <c r="A591" s="60"/>
      <c r="B591" s="61"/>
      <c r="C591" s="62"/>
      <c r="D591" s="62"/>
      <c r="E591" s="62"/>
    </row>
    <row r="592" spans="1:5" s="63" customFormat="1" x14ac:dyDescent="0.25">
      <c r="A592" s="60"/>
      <c r="B592" s="61"/>
      <c r="C592" s="62"/>
      <c r="D592" s="62"/>
      <c r="E592" s="62"/>
    </row>
    <row r="593" spans="1:5" s="63" customFormat="1" x14ac:dyDescent="0.25">
      <c r="A593" s="60"/>
      <c r="B593" s="61"/>
      <c r="C593" s="62"/>
      <c r="D593" s="62"/>
      <c r="E593" s="62"/>
    </row>
    <row r="594" spans="1:5" s="63" customFormat="1" x14ac:dyDescent="0.25">
      <c r="A594" s="60"/>
      <c r="B594" s="61"/>
      <c r="C594" s="62"/>
      <c r="D594" s="62"/>
      <c r="E594" s="62"/>
    </row>
    <row r="595" spans="1:5" s="63" customFormat="1" x14ac:dyDescent="0.25">
      <c r="A595" s="60"/>
      <c r="B595" s="61"/>
      <c r="C595" s="62"/>
      <c r="D595" s="62"/>
      <c r="E595" s="62"/>
    </row>
    <row r="596" spans="1:5" s="63" customFormat="1" x14ac:dyDescent="0.25">
      <c r="A596" s="60"/>
      <c r="B596" s="61"/>
      <c r="C596" s="62"/>
      <c r="D596" s="62"/>
      <c r="E596" s="62"/>
    </row>
    <row r="597" spans="1:5" s="63" customFormat="1" x14ac:dyDescent="0.25">
      <c r="A597" s="60"/>
      <c r="B597" s="61"/>
      <c r="C597" s="62"/>
      <c r="D597" s="62"/>
      <c r="E597" s="62"/>
    </row>
    <row r="598" spans="1:5" s="63" customFormat="1" x14ac:dyDescent="0.25">
      <c r="A598" s="60"/>
      <c r="B598" s="61"/>
      <c r="C598" s="62"/>
      <c r="D598" s="62"/>
      <c r="E598" s="62"/>
    </row>
    <row r="599" spans="1:5" s="63" customFormat="1" x14ac:dyDescent="0.25">
      <c r="A599" s="60"/>
      <c r="B599" s="61"/>
      <c r="C599" s="62"/>
      <c r="D599" s="62"/>
      <c r="E599" s="62"/>
    </row>
    <row r="600" spans="1:5" s="63" customFormat="1" x14ac:dyDescent="0.25">
      <c r="A600" s="60"/>
      <c r="B600" s="61"/>
      <c r="C600" s="62"/>
      <c r="D600" s="62"/>
      <c r="E600" s="62"/>
    </row>
    <row r="601" spans="1:5" s="63" customFormat="1" x14ac:dyDescent="0.25">
      <c r="A601" s="60"/>
      <c r="B601" s="61"/>
      <c r="C601" s="62"/>
      <c r="D601" s="62"/>
      <c r="E601" s="62"/>
    </row>
    <row r="602" spans="1:5" s="63" customFormat="1" x14ac:dyDescent="0.25">
      <c r="A602" s="60"/>
      <c r="B602" s="61"/>
      <c r="C602" s="62"/>
      <c r="D602" s="62"/>
      <c r="E602" s="62"/>
    </row>
    <row r="603" spans="1:5" s="63" customFormat="1" x14ac:dyDescent="0.25">
      <c r="A603" s="60"/>
      <c r="B603" s="61"/>
      <c r="C603" s="62"/>
      <c r="D603" s="62"/>
      <c r="E603" s="62"/>
    </row>
    <row r="604" spans="1:5" s="63" customFormat="1" x14ac:dyDescent="0.25">
      <c r="A604" s="60"/>
      <c r="B604" s="61"/>
      <c r="C604" s="62"/>
      <c r="D604" s="62"/>
      <c r="E604" s="62"/>
    </row>
    <row r="605" spans="1:5" s="63" customFormat="1" x14ac:dyDescent="0.25">
      <c r="A605" s="60"/>
      <c r="B605" s="61"/>
      <c r="C605" s="62"/>
      <c r="D605" s="62"/>
      <c r="E605" s="62"/>
    </row>
    <row r="606" spans="1:5" s="63" customFormat="1" x14ac:dyDescent="0.25">
      <c r="A606" s="60"/>
      <c r="B606" s="61"/>
      <c r="C606" s="62"/>
      <c r="D606" s="62"/>
      <c r="E606" s="62"/>
    </row>
    <row r="607" spans="1:5" s="63" customFormat="1" x14ac:dyDescent="0.25">
      <c r="A607" s="60"/>
      <c r="B607" s="61"/>
      <c r="C607" s="62"/>
      <c r="D607" s="62"/>
      <c r="E607" s="62"/>
    </row>
    <row r="608" spans="1:5" s="63" customFormat="1" x14ac:dyDescent="0.25">
      <c r="A608" s="60"/>
      <c r="B608" s="61"/>
      <c r="C608" s="62"/>
      <c r="D608" s="62"/>
      <c r="E608" s="62"/>
    </row>
    <row r="609" spans="1:5" s="63" customFormat="1" x14ac:dyDescent="0.25">
      <c r="A609" s="60"/>
      <c r="B609" s="61"/>
      <c r="C609" s="62"/>
      <c r="D609" s="62"/>
      <c r="E609" s="62"/>
    </row>
    <row r="610" spans="1:5" s="63" customFormat="1" x14ac:dyDescent="0.25">
      <c r="A610" s="60"/>
      <c r="B610" s="61"/>
      <c r="C610" s="62"/>
      <c r="D610" s="62"/>
      <c r="E610" s="62"/>
    </row>
    <row r="611" spans="1:5" s="63" customFormat="1" x14ac:dyDescent="0.25">
      <c r="A611" s="60"/>
      <c r="B611" s="61"/>
      <c r="C611" s="62"/>
      <c r="D611" s="62"/>
      <c r="E611" s="62"/>
    </row>
    <row r="612" spans="1:5" s="63" customFormat="1" x14ac:dyDescent="0.25">
      <c r="A612" s="60"/>
      <c r="B612" s="61"/>
      <c r="C612" s="62"/>
      <c r="D612" s="62"/>
      <c r="E612" s="62"/>
    </row>
    <row r="613" spans="1:5" s="63" customFormat="1" x14ac:dyDescent="0.25">
      <c r="A613" s="60"/>
      <c r="B613" s="61"/>
      <c r="C613" s="62"/>
      <c r="D613" s="62"/>
      <c r="E613" s="62"/>
    </row>
    <row r="614" spans="1:5" s="63" customFormat="1" x14ac:dyDescent="0.25">
      <c r="A614" s="60"/>
      <c r="B614" s="61"/>
      <c r="C614" s="62"/>
      <c r="D614" s="62"/>
      <c r="E614" s="62"/>
    </row>
    <row r="615" spans="1:5" s="63" customFormat="1" x14ac:dyDescent="0.25">
      <c r="A615" s="60"/>
      <c r="B615" s="61"/>
      <c r="C615" s="62"/>
      <c r="D615" s="62"/>
      <c r="E615" s="62"/>
    </row>
    <row r="616" spans="1:5" s="63" customFormat="1" x14ac:dyDescent="0.25">
      <c r="A616" s="60"/>
      <c r="B616" s="61"/>
      <c r="C616" s="62"/>
      <c r="D616" s="62"/>
      <c r="E616" s="62"/>
    </row>
    <row r="617" spans="1:5" s="63" customFormat="1" x14ac:dyDescent="0.25">
      <c r="A617" s="60"/>
      <c r="B617" s="61"/>
      <c r="C617" s="62"/>
      <c r="D617" s="62"/>
      <c r="E617" s="62"/>
    </row>
    <row r="618" spans="1:5" s="63" customFormat="1" x14ac:dyDescent="0.25">
      <c r="A618" s="60"/>
      <c r="B618" s="61"/>
      <c r="C618" s="62"/>
      <c r="D618" s="62"/>
      <c r="E618" s="62"/>
    </row>
    <row r="619" spans="1:5" s="63" customFormat="1" x14ac:dyDescent="0.25">
      <c r="A619" s="60"/>
      <c r="B619" s="61"/>
      <c r="C619" s="62"/>
      <c r="D619" s="62"/>
      <c r="E619" s="62"/>
    </row>
    <row r="620" spans="1:5" s="63" customFormat="1" x14ac:dyDescent="0.25">
      <c r="A620" s="60"/>
      <c r="B620" s="61"/>
      <c r="C620" s="62"/>
      <c r="D620" s="62"/>
      <c r="E620" s="62"/>
    </row>
    <row r="621" spans="1:5" s="63" customFormat="1" x14ac:dyDescent="0.25">
      <c r="A621" s="60"/>
      <c r="B621" s="61"/>
      <c r="C621" s="62"/>
      <c r="D621" s="62"/>
      <c r="E621" s="62"/>
    </row>
    <row r="622" spans="1:5" s="63" customFormat="1" x14ac:dyDescent="0.25">
      <c r="A622" s="60"/>
      <c r="B622" s="61"/>
      <c r="C622" s="62"/>
      <c r="D622" s="62"/>
      <c r="E622" s="62"/>
    </row>
    <row r="623" spans="1:5" s="63" customFormat="1" x14ac:dyDescent="0.25">
      <c r="A623" s="60"/>
      <c r="B623" s="61"/>
      <c r="C623" s="62"/>
      <c r="D623" s="62"/>
      <c r="E623" s="62"/>
    </row>
    <row r="624" spans="1:5" s="63" customFormat="1" x14ac:dyDescent="0.25">
      <c r="A624" s="60"/>
      <c r="B624" s="61"/>
      <c r="C624" s="62"/>
      <c r="D624" s="62"/>
      <c r="E624" s="62"/>
    </row>
    <row r="625" spans="1:5" s="63" customFormat="1" x14ac:dyDescent="0.25">
      <c r="A625" s="60"/>
      <c r="B625" s="61"/>
      <c r="C625" s="62"/>
      <c r="D625" s="62"/>
      <c r="E625" s="62"/>
    </row>
    <row r="626" spans="1:5" s="63" customFormat="1" x14ac:dyDescent="0.25">
      <c r="A626" s="60"/>
      <c r="B626" s="61"/>
      <c r="C626" s="62"/>
      <c r="D626" s="62"/>
      <c r="E626" s="62"/>
    </row>
    <row r="627" spans="1:5" s="63" customFormat="1" x14ac:dyDescent="0.25">
      <c r="A627" s="60"/>
      <c r="B627" s="61"/>
      <c r="C627" s="62"/>
      <c r="D627" s="62"/>
      <c r="E627" s="62"/>
    </row>
    <row r="709" spans="1:5" x14ac:dyDescent="0.25">
      <c r="A709" s="1"/>
      <c r="B709" s="64"/>
      <c r="C709" s="65"/>
      <c r="D709" s="65"/>
      <c r="E709" s="65"/>
    </row>
    <row r="719" spans="1:5" s="68" customFormat="1" ht="12.75" x14ac:dyDescent="0.2">
      <c r="A719" s="51"/>
      <c r="B719" s="66"/>
      <c r="C719" s="67"/>
      <c r="D719" s="67"/>
      <c r="E719" s="67"/>
    </row>
    <row r="2622" spans="1:5" x14ac:dyDescent="0.25">
      <c r="A2622" s="1"/>
      <c r="B2622" s="41"/>
      <c r="C2622" s="65"/>
      <c r="D2622" s="65"/>
      <c r="E2622" s="65"/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97"/>
  <sheetViews>
    <sheetView tabSelected="1" topLeftCell="E4" workbookViewId="0">
      <selection activeCell="P15" sqref="P15"/>
    </sheetView>
  </sheetViews>
  <sheetFormatPr defaultRowHeight="15" x14ac:dyDescent="0.25"/>
  <cols>
    <col min="1" max="1" width="5.42578125" style="69" hidden="1" customWidth="1"/>
    <col min="2" max="2" width="4" style="70" hidden="1" customWidth="1"/>
    <col min="3" max="3" width="4" style="71" hidden="1" customWidth="1"/>
    <col min="4" max="4" width="3.140625" style="71" hidden="1" customWidth="1"/>
    <col min="5" max="5" width="4.140625" style="185" customWidth="1"/>
    <col min="6" max="6" width="3.140625" style="71" hidden="1" customWidth="1"/>
    <col min="7" max="7" width="3.7109375" style="186" customWidth="1"/>
    <col min="8" max="8" width="13" style="187" customWidth="1"/>
    <col min="9" max="9" width="5.5703125" style="188" customWidth="1"/>
    <col min="10" max="10" width="5.5703125" style="188" hidden="1" customWidth="1"/>
    <col min="11" max="11" width="29.85546875" style="189" customWidth="1"/>
    <col min="12" max="14" width="13.85546875" style="190" customWidth="1"/>
    <col min="15" max="15" width="8.42578125" style="72" customWidth="1"/>
    <col min="16" max="16" width="12.140625" bestFit="1" customWidth="1"/>
    <col min="19" max="19" width="12.85546875" bestFit="1" customWidth="1"/>
    <col min="20" max="20" width="12.140625" bestFit="1" customWidth="1"/>
  </cols>
  <sheetData>
    <row r="1" spans="1:20" ht="15" customHeight="1" x14ac:dyDescent="0.25">
      <c r="E1" s="232" t="s">
        <v>103</v>
      </c>
      <c r="F1" s="233"/>
      <c r="G1" s="233"/>
      <c r="H1" s="233"/>
      <c r="I1" s="233"/>
      <c r="J1" s="232" t="s">
        <v>103</v>
      </c>
      <c r="K1" s="233"/>
      <c r="L1" s="233"/>
      <c r="M1" s="233"/>
      <c r="N1" s="233"/>
    </row>
    <row r="3" spans="1:20" s="84" customFormat="1" ht="42.75" customHeight="1" x14ac:dyDescent="0.25">
      <c r="A3" s="73"/>
      <c r="B3" s="74" t="s">
        <v>104</v>
      </c>
      <c r="C3" s="75" t="s">
        <v>105</v>
      </c>
      <c r="D3" s="76" t="s">
        <v>106</v>
      </c>
      <c r="E3" s="77" t="s">
        <v>107</v>
      </c>
      <c r="F3" s="78" t="s">
        <v>108</v>
      </c>
      <c r="G3" s="79" t="s">
        <v>109</v>
      </c>
      <c r="H3" s="80" t="s">
        <v>110</v>
      </c>
      <c r="I3" s="81" t="s">
        <v>111</v>
      </c>
      <c r="J3" s="82" t="s">
        <v>112</v>
      </c>
      <c r="K3" s="80" t="s">
        <v>113</v>
      </c>
      <c r="L3" s="4" t="s">
        <v>2</v>
      </c>
      <c r="M3" s="4" t="s">
        <v>3</v>
      </c>
      <c r="N3" s="4" t="s">
        <v>4</v>
      </c>
      <c r="O3" s="83" t="s">
        <v>114</v>
      </c>
    </row>
    <row r="4" spans="1:20" x14ac:dyDescent="0.25">
      <c r="A4" s="69">
        <f t="shared" ref="A4:A5" si="0">H4</f>
        <v>0</v>
      </c>
      <c r="B4" s="70" t="str">
        <f t="shared" ref="B4:B5" si="1">IF(J4&gt;0,G4," ")</f>
        <v xml:space="preserve"> </v>
      </c>
      <c r="C4" s="85" t="str">
        <f t="shared" ref="C4:C67" si="2">IF(I4&gt;0,LEFT(E4,3),"  ")</f>
        <v xml:space="preserve">  </v>
      </c>
      <c r="D4" s="85" t="str">
        <f t="shared" ref="D4:D67" si="3">IF(I4&gt;0,LEFT(E4,4),"  ")</f>
        <v xml:space="preserve">  </v>
      </c>
      <c r="E4" s="86"/>
      <c r="F4" s="87"/>
      <c r="G4" s="88"/>
      <c r="H4" s="89"/>
      <c r="I4" s="90"/>
      <c r="J4" s="90"/>
      <c r="K4" s="91"/>
      <c r="L4" s="92"/>
      <c r="M4" s="92"/>
      <c r="N4" s="92"/>
    </row>
    <row r="5" spans="1:20" ht="25.5" x14ac:dyDescent="0.25">
      <c r="A5" s="69" t="str">
        <f t="shared" si="0"/>
        <v>GLAVA 012 02</v>
      </c>
      <c r="B5" s="70" t="str">
        <f t="shared" si="1"/>
        <v xml:space="preserve"> </v>
      </c>
      <c r="C5" s="85" t="str">
        <f t="shared" si="2"/>
        <v xml:space="preserve">  </v>
      </c>
      <c r="D5" s="85" t="str">
        <f t="shared" si="3"/>
        <v xml:space="preserve">  </v>
      </c>
      <c r="E5" s="93"/>
      <c r="F5" s="94"/>
      <c r="G5" s="95"/>
      <c r="H5" s="96" t="s">
        <v>115</v>
      </c>
      <c r="I5" s="97"/>
      <c r="J5" s="97"/>
      <c r="K5" s="96" t="s">
        <v>116</v>
      </c>
      <c r="L5" s="98">
        <f>SUM(L18,L96,L190,L646)</f>
        <v>9030223</v>
      </c>
      <c r="M5" s="98">
        <f>SUM(M18,M96,M190,M646)</f>
        <v>406800</v>
      </c>
      <c r="N5" s="98">
        <f>SUM(N18,N96,N190,N646)</f>
        <v>9437023</v>
      </c>
    </row>
    <row r="6" spans="1:20" ht="25.5" x14ac:dyDescent="0.25">
      <c r="E6" s="93"/>
      <c r="F6" s="94"/>
      <c r="G6" s="95"/>
      <c r="H6" s="99">
        <v>11</v>
      </c>
      <c r="I6" s="100"/>
      <c r="J6" s="100"/>
      <c r="K6" s="96" t="s">
        <v>117</v>
      </c>
      <c r="L6" s="101">
        <f t="shared" ref="L6:N17" si="4">SUMIF($G$18:$G$848,$H6,L$18:L$848)</f>
        <v>41600</v>
      </c>
      <c r="M6" s="101">
        <f t="shared" si="4"/>
        <v>0</v>
      </c>
      <c r="N6" s="101">
        <f t="shared" si="4"/>
        <v>41600</v>
      </c>
      <c r="S6" s="218"/>
    </row>
    <row r="7" spans="1:20" ht="25.5" x14ac:dyDescent="0.25">
      <c r="E7" s="93"/>
      <c r="F7" s="94"/>
      <c r="G7" s="95"/>
      <c r="H7" s="99">
        <v>12</v>
      </c>
      <c r="I7" s="100"/>
      <c r="J7" s="100"/>
      <c r="K7" s="96" t="s">
        <v>118</v>
      </c>
      <c r="L7" s="101">
        <f t="shared" si="4"/>
        <v>900973</v>
      </c>
      <c r="M7" s="101">
        <f t="shared" si="4"/>
        <v>0</v>
      </c>
      <c r="N7" s="101">
        <f t="shared" si="4"/>
        <v>900973</v>
      </c>
      <c r="S7" s="218"/>
    </row>
    <row r="8" spans="1:20" ht="25.5" x14ac:dyDescent="0.25">
      <c r="E8" s="93"/>
      <c r="F8" s="94"/>
      <c r="G8" s="95"/>
      <c r="H8" s="99">
        <v>32</v>
      </c>
      <c r="I8" s="100"/>
      <c r="J8" s="100"/>
      <c r="K8" s="96" t="s">
        <v>119</v>
      </c>
      <c r="L8" s="101">
        <f t="shared" si="4"/>
        <v>68700</v>
      </c>
      <c r="M8" s="101">
        <f t="shared" si="4"/>
        <v>12300</v>
      </c>
      <c r="N8" s="101">
        <f t="shared" si="4"/>
        <v>81000</v>
      </c>
      <c r="S8" s="218"/>
    </row>
    <row r="9" spans="1:20" ht="25.5" x14ac:dyDescent="0.25">
      <c r="E9" s="93"/>
      <c r="F9" s="94"/>
      <c r="G9" s="95"/>
      <c r="H9" s="99">
        <v>49</v>
      </c>
      <c r="I9" s="100"/>
      <c r="J9" s="100"/>
      <c r="K9" s="96" t="s">
        <v>120</v>
      </c>
      <c r="L9" s="101">
        <f t="shared" si="4"/>
        <v>5020</v>
      </c>
      <c r="M9" s="101">
        <f t="shared" si="4"/>
        <v>0</v>
      </c>
      <c r="N9" s="101">
        <f t="shared" si="4"/>
        <v>5020</v>
      </c>
      <c r="S9" s="218"/>
    </row>
    <row r="10" spans="1:20" ht="25.5" x14ac:dyDescent="0.25">
      <c r="E10" s="93"/>
      <c r="F10" s="94"/>
      <c r="G10" s="95"/>
      <c r="H10" s="99">
        <v>51</v>
      </c>
      <c r="I10" s="100"/>
      <c r="J10" s="100"/>
      <c r="K10" s="96" t="s">
        <v>121</v>
      </c>
      <c r="L10" s="101">
        <f t="shared" si="4"/>
        <v>0</v>
      </c>
      <c r="M10" s="101">
        <f t="shared" si="4"/>
        <v>0</v>
      </c>
      <c r="N10" s="101">
        <f t="shared" si="4"/>
        <v>0</v>
      </c>
      <c r="S10" s="218"/>
    </row>
    <row r="11" spans="1:20" ht="25.5" x14ac:dyDescent="0.25">
      <c r="E11" s="93"/>
      <c r="F11" s="94"/>
      <c r="G11" s="95"/>
      <c r="H11" s="99">
        <v>52</v>
      </c>
      <c r="I11" s="100"/>
      <c r="J11" s="100"/>
      <c r="K11" s="96" t="s">
        <v>122</v>
      </c>
      <c r="L11" s="101">
        <f t="shared" si="4"/>
        <v>16000</v>
      </c>
      <c r="M11" s="101">
        <f t="shared" si="4"/>
        <v>4000</v>
      </c>
      <c r="N11" s="101">
        <f t="shared" si="4"/>
        <v>20000</v>
      </c>
    </row>
    <row r="12" spans="1:20" ht="21" customHeight="1" x14ac:dyDescent="0.25">
      <c r="E12" s="93"/>
      <c r="F12" s="94"/>
      <c r="G12" s="95"/>
      <c r="H12" s="99">
        <v>54</v>
      </c>
      <c r="I12" s="100"/>
      <c r="J12" s="100"/>
      <c r="K12" s="96" t="s">
        <v>123</v>
      </c>
      <c r="L12" s="101">
        <f t="shared" si="4"/>
        <v>7960660</v>
      </c>
      <c r="M12" s="101">
        <f t="shared" si="4"/>
        <v>390500</v>
      </c>
      <c r="N12" s="101">
        <f t="shared" si="4"/>
        <v>8351160</v>
      </c>
    </row>
    <row r="13" spans="1:20" ht="14.25" customHeight="1" x14ac:dyDescent="0.25">
      <c r="E13" s="93"/>
      <c r="F13" s="94"/>
      <c r="G13" s="95"/>
      <c r="H13" s="99">
        <v>61</v>
      </c>
      <c r="I13" s="100"/>
      <c r="J13" s="100"/>
      <c r="K13" s="96" t="s">
        <v>124</v>
      </c>
      <c r="L13" s="101">
        <f t="shared" si="4"/>
        <v>0</v>
      </c>
      <c r="M13" s="101">
        <f t="shared" si="4"/>
        <v>0</v>
      </c>
      <c r="N13" s="101">
        <f t="shared" si="4"/>
        <v>0</v>
      </c>
    </row>
    <row r="14" spans="1:20" ht="25.5" x14ac:dyDescent="0.25">
      <c r="E14" s="93"/>
      <c r="F14" s="94"/>
      <c r="G14" s="95"/>
      <c r="H14" s="99">
        <v>62</v>
      </c>
      <c r="I14" s="100"/>
      <c r="J14" s="100"/>
      <c r="K14" s="96" t="s">
        <v>125</v>
      </c>
      <c r="L14" s="101">
        <f t="shared" si="4"/>
        <v>37000</v>
      </c>
      <c r="M14" s="101">
        <f t="shared" si="4"/>
        <v>0</v>
      </c>
      <c r="N14" s="101">
        <f t="shared" si="4"/>
        <v>37000</v>
      </c>
    </row>
    <row r="15" spans="1:20" ht="51.75" customHeight="1" x14ac:dyDescent="0.25">
      <c r="E15" s="93"/>
      <c r="F15" s="94"/>
      <c r="G15" s="95"/>
      <c r="H15" s="99">
        <v>72</v>
      </c>
      <c r="I15" s="100"/>
      <c r="J15" s="100"/>
      <c r="K15" s="96" t="s">
        <v>126</v>
      </c>
      <c r="L15" s="101">
        <f t="shared" si="4"/>
        <v>270</v>
      </c>
      <c r="M15" s="101">
        <f t="shared" si="4"/>
        <v>0</v>
      </c>
      <c r="N15" s="101">
        <f t="shared" si="4"/>
        <v>270</v>
      </c>
      <c r="S15" s="218"/>
      <c r="T15" s="218"/>
    </row>
    <row r="16" spans="1:20" ht="39" customHeight="1" x14ac:dyDescent="0.25">
      <c r="E16" s="93"/>
      <c r="F16" s="94"/>
      <c r="G16" s="95"/>
      <c r="H16" s="99">
        <v>81</v>
      </c>
      <c r="I16" s="100"/>
      <c r="J16" s="100"/>
      <c r="K16" s="96" t="s">
        <v>127</v>
      </c>
      <c r="L16" s="101">
        <f t="shared" si="4"/>
        <v>0</v>
      </c>
      <c r="M16" s="101">
        <f t="shared" si="4"/>
        <v>0</v>
      </c>
      <c r="N16" s="101">
        <f t="shared" si="4"/>
        <v>0</v>
      </c>
    </row>
    <row r="17" spans="1:20" ht="25.5" x14ac:dyDescent="0.25">
      <c r="E17" s="93"/>
      <c r="F17" s="94"/>
      <c r="G17" s="95"/>
      <c r="H17" s="99">
        <v>82</v>
      </c>
      <c r="I17" s="100"/>
      <c r="J17" s="100"/>
      <c r="K17" s="96" t="s">
        <v>128</v>
      </c>
      <c r="L17" s="101">
        <f t="shared" si="4"/>
        <v>0</v>
      </c>
      <c r="M17" s="101">
        <f t="shared" si="4"/>
        <v>0</v>
      </c>
      <c r="N17" s="101">
        <f t="shared" si="4"/>
        <v>0</v>
      </c>
      <c r="S17" s="218"/>
      <c r="T17" s="218"/>
    </row>
    <row r="18" spans="1:20" ht="38.25" hidden="1" x14ac:dyDescent="0.25">
      <c r="A18" s="69" t="str">
        <f t="shared" ref="A18:A109" si="5">H18</f>
        <v>Program 7006</v>
      </c>
      <c r="B18" s="70" t="str">
        <f t="shared" ref="B18:B109" si="6">IF(J18&gt;0,G18," ")</f>
        <v xml:space="preserve"> </v>
      </c>
      <c r="C18" s="85" t="str">
        <f t="shared" si="2"/>
        <v xml:space="preserve">  </v>
      </c>
      <c r="D18" s="85" t="str">
        <f t="shared" si="3"/>
        <v xml:space="preserve">  </v>
      </c>
      <c r="E18" s="102"/>
      <c r="F18" s="103"/>
      <c r="G18" s="104"/>
      <c r="H18" s="105" t="s">
        <v>129</v>
      </c>
      <c r="I18" s="100"/>
      <c r="J18" s="100"/>
      <c r="K18" s="106" t="s">
        <v>130</v>
      </c>
      <c r="L18" s="107">
        <f>SUM(L19,L31,L38,L78)</f>
        <v>0</v>
      </c>
      <c r="M18" s="107">
        <f>SUM(M19,M31,M38,M78)</f>
        <v>0</v>
      </c>
      <c r="N18" s="107">
        <f>SUM(N19,N31,N38,N78)</f>
        <v>0</v>
      </c>
    </row>
    <row r="19" spans="1:20" ht="38.25" hidden="1" x14ac:dyDescent="0.25">
      <c r="C19" s="85"/>
      <c r="D19" s="85"/>
      <c r="E19" s="108" t="s">
        <v>131</v>
      </c>
      <c r="F19" s="109">
        <v>121</v>
      </c>
      <c r="G19" s="110"/>
      <c r="H19" s="111" t="s">
        <v>132</v>
      </c>
      <c r="I19" s="112"/>
      <c r="J19" s="112"/>
      <c r="K19" s="113" t="s">
        <v>133</v>
      </c>
      <c r="L19" s="114">
        <f>SUM(L20)</f>
        <v>0</v>
      </c>
      <c r="M19" s="114">
        <f>SUM(M20)</f>
        <v>0</v>
      </c>
      <c r="N19" s="114">
        <f>SUM(N20)</f>
        <v>0</v>
      </c>
      <c r="O19" s="115"/>
    </row>
    <row r="20" spans="1:20" ht="25.5" hidden="1" x14ac:dyDescent="0.25">
      <c r="C20" s="85"/>
      <c r="D20" s="85"/>
      <c r="E20" s="86"/>
      <c r="F20" s="87"/>
      <c r="G20" s="88"/>
      <c r="H20" s="89">
        <v>4</v>
      </c>
      <c r="I20" s="90"/>
      <c r="J20" s="90"/>
      <c r="K20" s="91" t="s">
        <v>134</v>
      </c>
      <c r="L20" s="116">
        <f t="shared" ref="L20:N20" si="7">SUM(L21)</f>
        <v>0</v>
      </c>
      <c r="M20" s="116">
        <f t="shared" si="7"/>
        <v>0</v>
      </c>
      <c r="N20" s="116">
        <f t="shared" si="7"/>
        <v>0</v>
      </c>
      <c r="O20" s="117"/>
    </row>
    <row r="21" spans="1:20" ht="25.5" hidden="1" x14ac:dyDescent="0.25">
      <c r="C21" s="85"/>
      <c r="D21" s="85"/>
      <c r="E21" s="86"/>
      <c r="F21" s="87"/>
      <c r="G21" s="88"/>
      <c r="H21" s="89">
        <v>42</v>
      </c>
      <c r="I21" s="90"/>
      <c r="J21" s="90"/>
      <c r="K21" s="91" t="s">
        <v>135</v>
      </c>
      <c r="L21" s="116">
        <f>SUM(L22,L24,)</f>
        <v>0</v>
      </c>
      <c r="M21" s="116">
        <f t="shared" ref="M21:N21" si="8">SUM(M22,M24,)</f>
        <v>0</v>
      </c>
      <c r="N21" s="116">
        <f t="shared" si="8"/>
        <v>0</v>
      </c>
      <c r="O21" s="118"/>
    </row>
    <row r="22" spans="1:20" hidden="1" x14ac:dyDescent="0.25">
      <c r="C22" s="85"/>
      <c r="D22" s="85"/>
      <c r="E22" s="86"/>
      <c r="F22" s="87"/>
      <c r="G22" s="88"/>
      <c r="H22" s="89">
        <v>421</v>
      </c>
      <c r="I22" s="90"/>
      <c r="J22" s="90"/>
      <c r="K22" s="91" t="s">
        <v>136</v>
      </c>
      <c r="L22" s="116">
        <f t="shared" ref="L22:N22" si="9">SUM(L23)</f>
        <v>0</v>
      </c>
      <c r="M22" s="116">
        <f t="shared" si="9"/>
        <v>0</v>
      </c>
      <c r="N22" s="116">
        <f t="shared" si="9"/>
        <v>0</v>
      </c>
    </row>
    <row r="23" spans="1:20" hidden="1" x14ac:dyDescent="0.25">
      <c r="C23" s="85"/>
      <c r="D23" s="85"/>
      <c r="E23" s="86" t="s">
        <v>131</v>
      </c>
      <c r="F23" s="87">
        <v>121</v>
      </c>
      <c r="G23" s="88">
        <v>12</v>
      </c>
      <c r="H23" s="89">
        <v>4212</v>
      </c>
      <c r="I23" s="119">
        <v>905</v>
      </c>
      <c r="J23" s="120">
        <v>912</v>
      </c>
      <c r="K23" s="91" t="s">
        <v>68</v>
      </c>
      <c r="L23" s="121"/>
      <c r="M23" s="121"/>
      <c r="N23" s="121"/>
      <c r="O23" s="72">
        <v>121</v>
      </c>
    </row>
    <row r="24" spans="1:20" hidden="1" x14ac:dyDescent="0.25">
      <c r="C24" s="85"/>
      <c r="D24" s="85"/>
      <c r="E24" s="86"/>
      <c r="F24" s="87"/>
      <c r="G24" s="88"/>
      <c r="H24" s="89">
        <v>422</v>
      </c>
      <c r="I24" s="90"/>
      <c r="J24" s="90"/>
      <c r="K24" s="91" t="s">
        <v>137</v>
      </c>
      <c r="L24" s="116">
        <f>SUM(L25:L29)</f>
        <v>0</v>
      </c>
      <c r="M24" s="116">
        <f>SUM(M25:M29)</f>
        <v>0</v>
      </c>
      <c r="N24" s="116">
        <f>SUM(N25:N29)</f>
        <v>0</v>
      </c>
      <c r="O24" s="122"/>
    </row>
    <row r="25" spans="1:20" hidden="1" x14ac:dyDescent="0.25">
      <c r="C25" s="85"/>
      <c r="D25" s="85"/>
      <c r="E25" s="86" t="s">
        <v>131</v>
      </c>
      <c r="F25" s="87">
        <v>121</v>
      </c>
      <c r="G25" s="88">
        <v>12</v>
      </c>
      <c r="H25" s="89">
        <v>4221</v>
      </c>
      <c r="I25" s="119">
        <v>906</v>
      </c>
      <c r="J25" s="120">
        <v>913</v>
      </c>
      <c r="K25" s="91" t="s">
        <v>71</v>
      </c>
      <c r="L25" s="121"/>
      <c r="M25" s="121"/>
      <c r="N25" s="121"/>
      <c r="O25" s="72">
        <v>121</v>
      </c>
    </row>
    <row r="26" spans="1:20" hidden="1" x14ac:dyDescent="0.25">
      <c r="C26" s="85"/>
      <c r="D26" s="85"/>
      <c r="E26" s="86" t="s">
        <v>131</v>
      </c>
      <c r="F26" s="87">
        <v>121</v>
      </c>
      <c r="G26" s="88">
        <v>12</v>
      </c>
      <c r="H26" s="89">
        <v>4222</v>
      </c>
      <c r="I26" s="119">
        <v>907</v>
      </c>
      <c r="J26" s="120">
        <v>914</v>
      </c>
      <c r="K26" s="91" t="s">
        <v>138</v>
      </c>
      <c r="L26" s="121"/>
      <c r="M26" s="121"/>
      <c r="N26" s="121"/>
      <c r="O26" s="72">
        <v>121</v>
      </c>
    </row>
    <row r="27" spans="1:20" hidden="1" x14ac:dyDescent="0.25">
      <c r="C27" s="85"/>
      <c r="D27" s="85"/>
      <c r="E27" s="86" t="s">
        <v>131</v>
      </c>
      <c r="F27" s="87">
        <v>121</v>
      </c>
      <c r="G27" s="88">
        <v>12</v>
      </c>
      <c r="H27" s="89">
        <v>4223</v>
      </c>
      <c r="I27" s="119">
        <v>908</v>
      </c>
      <c r="J27" s="120">
        <v>915</v>
      </c>
      <c r="K27" s="91" t="s">
        <v>139</v>
      </c>
      <c r="L27" s="121"/>
      <c r="M27" s="121"/>
      <c r="N27" s="121"/>
      <c r="O27" s="72">
        <v>121</v>
      </c>
    </row>
    <row r="28" spans="1:20" hidden="1" x14ac:dyDescent="0.25">
      <c r="C28" s="85"/>
      <c r="D28" s="85"/>
      <c r="E28" s="86" t="s">
        <v>131</v>
      </c>
      <c r="F28" s="87">
        <v>121</v>
      </c>
      <c r="G28" s="88">
        <v>12</v>
      </c>
      <c r="H28" s="89">
        <v>4226</v>
      </c>
      <c r="I28" s="119">
        <v>909</v>
      </c>
      <c r="J28" s="120">
        <v>916</v>
      </c>
      <c r="K28" s="91" t="s">
        <v>140</v>
      </c>
      <c r="L28" s="121"/>
      <c r="M28" s="121"/>
      <c r="N28" s="121"/>
      <c r="O28" s="72">
        <v>121</v>
      </c>
    </row>
    <row r="29" spans="1:20" ht="25.5" hidden="1" x14ac:dyDescent="0.25">
      <c r="C29" s="85"/>
      <c r="D29" s="85"/>
      <c r="E29" s="86" t="s">
        <v>131</v>
      </c>
      <c r="F29" s="87">
        <v>121</v>
      </c>
      <c r="G29" s="88">
        <v>12</v>
      </c>
      <c r="H29" s="89">
        <v>4227</v>
      </c>
      <c r="I29" s="119">
        <v>910</v>
      </c>
      <c r="J29" s="120">
        <v>917</v>
      </c>
      <c r="K29" s="91" t="s">
        <v>74</v>
      </c>
      <c r="L29" s="121"/>
      <c r="M29" s="121"/>
      <c r="N29" s="121"/>
      <c r="O29" s="72">
        <v>121</v>
      </c>
    </row>
    <row r="30" spans="1:20" hidden="1" x14ac:dyDescent="0.25">
      <c r="C30" s="85"/>
      <c r="D30" s="85"/>
      <c r="E30" s="86"/>
      <c r="F30" s="87"/>
      <c r="G30" s="88"/>
      <c r="H30" s="89"/>
      <c r="I30" s="90"/>
      <c r="J30" s="90"/>
      <c r="K30" s="91"/>
      <c r="L30" s="116"/>
      <c r="M30" s="116"/>
      <c r="N30" s="116"/>
      <c r="O30" s="122"/>
    </row>
    <row r="31" spans="1:20" ht="38.25" hidden="1" x14ac:dyDescent="0.25">
      <c r="A31" s="69" t="str">
        <f t="shared" si="5"/>
        <v>K 7006 07</v>
      </c>
      <c r="B31" s="70" t="str">
        <f t="shared" si="6"/>
        <v xml:space="preserve"> </v>
      </c>
      <c r="C31" s="85" t="str">
        <f t="shared" si="2"/>
        <v xml:space="preserve">  </v>
      </c>
      <c r="D31" s="85" t="str">
        <f t="shared" si="3"/>
        <v xml:space="preserve">  </v>
      </c>
      <c r="E31" s="108" t="s">
        <v>131</v>
      </c>
      <c r="F31" s="109">
        <v>121</v>
      </c>
      <c r="G31" s="110"/>
      <c r="H31" s="123" t="s">
        <v>141</v>
      </c>
      <c r="I31" s="90"/>
      <c r="J31" s="90"/>
      <c r="K31" s="113" t="s">
        <v>142</v>
      </c>
      <c r="L31" s="114">
        <f>SUM(L32)</f>
        <v>0</v>
      </c>
      <c r="M31" s="114">
        <f>SUM(M32)</f>
        <v>0</v>
      </c>
      <c r="N31" s="114">
        <f>SUM(N32)</f>
        <v>0</v>
      </c>
      <c r="O31" s="122"/>
    </row>
    <row r="32" spans="1:20" hidden="1" x14ac:dyDescent="0.25">
      <c r="A32" s="69">
        <f t="shared" si="5"/>
        <v>3</v>
      </c>
      <c r="B32" s="70" t="str">
        <f t="shared" si="6"/>
        <v xml:space="preserve"> </v>
      </c>
      <c r="C32" s="85" t="str">
        <f t="shared" si="2"/>
        <v xml:space="preserve">  </v>
      </c>
      <c r="D32" s="85" t="str">
        <f t="shared" si="3"/>
        <v xml:space="preserve">  </v>
      </c>
      <c r="E32" s="86"/>
      <c r="F32" s="87"/>
      <c r="G32" s="88"/>
      <c r="H32" s="89">
        <v>3</v>
      </c>
      <c r="I32" s="90"/>
      <c r="J32" s="90"/>
      <c r="K32" s="91" t="s">
        <v>143</v>
      </c>
      <c r="L32" s="116">
        <f t="shared" ref="L32:N32" si="10">SUM(L33)</f>
        <v>0</v>
      </c>
      <c r="M32" s="116">
        <f t="shared" si="10"/>
        <v>0</v>
      </c>
      <c r="N32" s="116">
        <f t="shared" si="10"/>
        <v>0</v>
      </c>
    </row>
    <row r="33" spans="1:15" hidden="1" x14ac:dyDescent="0.25">
      <c r="A33" s="69">
        <f t="shared" si="5"/>
        <v>32</v>
      </c>
      <c r="B33" s="70" t="str">
        <f t="shared" si="6"/>
        <v xml:space="preserve"> </v>
      </c>
      <c r="C33" s="85" t="str">
        <f t="shared" si="2"/>
        <v xml:space="preserve">  </v>
      </c>
      <c r="D33" s="85" t="str">
        <f t="shared" si="3"/>
        <v xml:space="preserve">  </v>
      </c>
      <c r="E33" s="86"/>
      <c r="F33" s="87"/>
      <c r="G33" s="88"/>
      <c r="H33" s="89">
        <v>32</v>
      </c>
      <c r="I33" s="90"/>
      <c r="J33" s="90"/>
      <c r="K33" s="91" t="s">
        <v>144</v>
      </c>
      <c r="L33" s="116">
        <f>SUM(L34)</f>
        <v>0</v>
      </c>
      <c r="M33" s="116">
        <f>SUM(M34)</f>
        <v>0</v>
      </c>
      <c r="N33" s="116">
        <f>SUM(N34)</f>
        <v>0</v>
      </c>
    </row>
    <row r="34" spans="1:15" hidden="1" x14ac:dyDescent="0.25">
      <c r="A34" s="69">
        <f t="shared" si="5"/>
        <v>323</v>
      </c>
      <c r="B34" s="70" t="str">
        <f t="shared" si="6"/>
        <v xml:space="preserve"> </v>
      </c>
      <c r="C34" s="85" t="str">
        <f t="shared" si="2"/>
        <v xml:space="preserve">  </v>
      </c>
      <c r="D34" s="85" t="str">
        <f t="shared" si="3"/>
        <v xml:space="preserve">  </v>
      </c>
      <c r="E34" s="86"/>
      <c r="F34" s="87"/>
      <c r="G34" s="88"/>
      <c r="H34" s="89">
        <v>323</v>
      </c>
      <c r="I34" s="90"/>
      <c r="J34" s="90"/>
      <c r="K34" s="91" t="s">
        <v>145</v>
      </c>
      <c r="L34" s="116">
        <f>SUM(L35:L36)</f>
        <v>0</v>
      </c>
      <c r="M34" s="116">
        <f>SUM(M35:M36)</f>
        <v>0</v>
      </c>
      <c r="N34" s="116">
        <f>SUM(N35:N36)</f>
        <v>0</v>
      </c>
      <c r="O34" s="122"/>
    </row>
    <row r="35" spans="1:15" ht="25.5" hidden="1" x14ac:dyDescent="0.25">
      <c r="A35" s="69">
        <f t="shared" si="5"/>
        <v>3232</v>
      </c>
      <c r="B35" s="70">
        <f t="shared" si="6"/>
        <v>12</v>
      </c>
      <c r="C35" s="85" t="str">
        <f t="shared" si="2"/>
        <v>091</v>
      </c>
      <c r="D35" s="85" t="str">
        <f t="shared" si="3"/>
        <v>0912</v>
      </c>
      <c r="E35" s="86" t="s">
        <v>131</v>
      </c>
      <c r="F35" s="87">
        <v>121</v>
      </c>
      <c r="G35" s="88">
        <v>12</v>
      </c>
      <c r="H35" s="89">
        <v>3232</v>
      </c>
      <c r="I35" s="119">
        <v>911</v>
      </c>
      <c r="J35" s="120">
        <v>934</v>
      </c>
      <c r="K35" s="91" t="s">
        <v>146</v>
      </c>
      <c r="L35" s="121"/>
      <c r="M35" s="121"/>
      <c r="N35" s="121"/>
      <c r="O35" s="72">
        <v>121</v>
      </c>
    </row>
    <row r="36" spans="1:15" hidden="1" x14ac:dyDescent="0.25">
      <c r="A36" s="69">
        <f t="shared" si="5"/>
        <v>3237</v>
      </c>
      <c r="B36" s="70">
        <f t="shared" si="6"/>
        <v>12</v>
      </c>
      <c r="C36" s="85" t="str">
        <f t="shared" si="2"/>
        <v>091</v>
      </c>
      <c r="D36" s="85" t="str">
        <f t="shared" si="3"/>
        <v>0912</v>
      </c>
      <c r="E36" s="86" t="s">
        <v>131</v>
      </c>
      <c r="F36" s="87">
        <v>121</v>
      </c>
      <c r="G36" s="88">
        <v>12</v>
      </c>
      <c r="H36" s="89">
        <v>3237</v>
      </c>
      <c r="I36" s="119">
        <v>912</v>
      </c>
      <c r="J36" s="120">
        <v>934</v>
      </c>
      <c r="K36" s="91" t="s">
        <v>147</v>
      </c>
      <c r="L36" s="121"/>
      <c r="M36" s="121"/>
      <c r="N36" s="121"/>
      <c r="O36" s="72">
        <v>121</v>
      </c>
    </row>
    <row r="37" spans="1:15" hidden="1" x14ac:dyDescent="0.25">
      <c r="A37" s="69">
        <f t="shared" si="5"/>
        <v>0</v>
      </c>
      <c r="B37" s="70" t="str">
        <f t="shared" si="6"/>
        <v xml:space="preserve"> </v>
      </c>
      <c r="C37" s="85" t="str">
        <f t="shared" si="2"/>
        <v xml:space="preserve">  </v>
      </c>
      <c r="D37" s="85" t="str">
        <f t="shared" si="3"/>
        <v xml:space="preserve">  </v>
      </c>
      <c r="E37" s="86"/>
      <c r="F37" s="87"/>
      <c r="G37" s="88"/>
      <c r="H37" s="89"/>
      <c r="I37" s="90"/>
      <c r="J37" s="90"/>
      <c r="K37" s="91"/>
      <c r="L37" s="116"/>
      <c r="M37" s="116"/>
      <c r="N37" s="116"/>
    </row>
    <row r="38" spans="1:15" ht="38.25" hidden="1" x14ac:dyDescent="0.25">
      <c r="A38" s="69" t="str">
        <f t="shared" si="5"/>
        <v>A 7006 04</v>
      </c>
      <c r="B38" s="70" t="str">
        <f t="shared" si="6"/>
        <v xml:space="preserve"> </v>
      </c>
      <c r="C38" s="85" t="str">
        <f t="shared" si="2"/>
        <v xml:space="preserve">  </v>
      </c>
      <c r="D38" s="85" t="str">
        <f t="shared" si="3"/>
        <v xml:space="preserve">  </v>
      </c>
      <c r="E38" s="108" t="s">
        <v>131</v>
      </c>
      <c r="F38" s="109">
        <v>121</v>
      </c>
      <c r="G38" s="110"/>
      <c r="H38" s="124" t="s">
        <v>148</v>
      </c>
      <c r="I38" s="90"/>
      <c r="J38" s="90"/>
      <c r="K38" s="113" t="s">
        <v>149</v>
      </c>
      <c r="L38" s="125">
        <f>SUM(L39)</f>
        <v>0</v>
      </c>
      <c r="M38" s="125">
        <f>SUM(M39)</f>
        <v>0</v>
      </c>
      <c r="N38" s="125">
        <f>SUM(N39)</f>
        <v>0</v>
      </c>
      <c r="O38" s="126"/>
    </row>
    <row r="39" spans="1:15" hidden="1" x14ac:dyDescent="0.25">
      <c r="A39" s="69">
        <f t="shared" si="5"/>
        <v>3</v>
      </c>
      <c r="B39" s="70" t="str">
        <f t="shared" si="6"/>
        <v xml:space="preserve"> </v>
      </c>
      <c r="C39" s="85" t="str">
        <f t="shared" si="2"/>
        <v xml:space="preserve">  </v>
      </c>
      <c r="D39" s="85" t="str">
        <f t="shared" si="3"/>
        <v xml:space="preserve">  </v>
      </c>
      <c r="E39" s="86"/>
      <c r="F39" s="87"/>
      <c r="G39" s="88"/>
      <c r="H39" s="89">
        <v>3</v>
      </c>
      <c r="I39" s="90"/>
      <c r="J39" s="90"/>
      <c r="K39" s="91" t="s">
        <v>143</v>
      </c>
      <c r="L39" s="116">
        <f>SUM(L40,L69,L74)</f>
        <v>0</v>
      </c>
      <c r="M39" s="116">
        <f t="shared" ref="M39:N39" si="11">SUM(M40,M69,M74)</f>
        <v>0</v>
      </c>
      <c r="N39" s="116">
        <f t="shared" si="11"/>
        <v>0</v>
      </c>
      <c r="O39" s="122"/>
    </row>
    <row r="40" spans="1:15" hidden="1" x14ac:dyDescent="0.25">
      <c r="A40" s="69">
        <f t="shared" si="5"/>
        <v>32</v>
      </c>
      <c r="B40" s="70" t="str">
        <f t="shared" si="6"/>
        <v xml:space="preserve"> </v>
      </c>
      <c r="C40" s="85" t="str">
        <f t="shared" si="2"/>
        <v xml:space="preserve">  </v>
      </c>
      <c r="D40" s="85" t="str">
        <f t="shared" si="3"/>
        <v xml:space="preserve">  </v>
      </c>
      <c r="E40" s="86"/>
      <c r="F40" s="87"/>
      <c r="G40" s="88"/>
      <c r="H40" s="89">
        <v>32</v>
      </c>
      <c r="I40" s="90"/>
      <c r="J40" s="90"/>
      <c r="K40" s="91" t="s">
        <v>144</v>
      </c>
      <c r="L40" s="116">
        <f>SUM(L41,L45,L51,L63,L61)</f>
        <v>0</v>
      </c>
      <c r="M40" s="116">
        <f>SUM(M41,M45,M51,M63,M61)</f>
        <v>0</v>
      </c>
      <c r="N40" s="116">
        <f>SUM(N41,N45,N51,N63,N61)</f>
        <v>0</v>
      </c>
    </row>
    <row r="41" spans="1:15" hidden="1" x14ac:dyDescent="0.25">
      <c r="A41" s="69">
        <f t="shared" si="5"/>
        <v>321</v>
      </c>
      <c r="B41" s="70" t="str">
        <f t="shared" si="6"/>
        <v xml:space="preserve"> </v>
      </c>
      <c r="C41" s="85" t="str">
        <f t="shared" si="2"/>
        <v xml:space="preserve">  </v>
      </c>
      <c r="D41" s="85" t="str">
        <f t="shared" si="3"/>
        <v xml:space="preserve">  </v>
      </c>
      <c r="E41" s="86"/>
      <c r="F41" s="87"/>
      <c r="G41" s="88"/>
      <c r="H41" s="89">
        <v>321</v>
      </c>
      <c r="I41" s="90"/>
      <c r="J41" s="90"/>
      <c r="K41" s="91" t="s">
        <v>150</v>
      </c>
      <c r="L41" s="116">
        <f>SUM(L42:L44)</f>
        <v>0</v>
      </c>
      <c r="M41" s="116">
        <f>SUM(M42:M44)</f>
        <v>0</v>
      </c>
      <c r="N41" s="116">
        <f>SUM(N42:N44)</f>
        <v>0</v>
      </c>
      <c r="O41" s="122"/>
    </row>
    <row r="42" spans="1:15" hidden="1" x14ac:dyDescent="0.25">
      <c r="A42" s="69">
        <f t="shared" si="5"/>
        <v>3211</v>
      </c>
      <c r="B42" s="70">
        <f t="shared" si="6"/>
        <v>12</v>
      </c>
      <c r="C42" s="85" t="str">
        <f t="shared" si="2"/>
        <v>091</v>
      </c>
      <c r="D42" s="85" t="str">
        <f t="shared" si="3"/>
        <v>0912</v>
      </c>
      <c r="E42" s="86" t="s">
        <v>131</v>
      </c>
      <c r="F42" s="87">
        <v>121</v>
      </c>
      <c r="G42" s="88">
        <v>12</v>
      </c>
      <c r="H42" s="89">
        <v>3211</v>
      </c>
      <c r="I42" s="120">
        <v>913</v>
      </c>
      <c r="J42" s="120">
        <v>935</v>
      </c>
      <c r="K42" s="91" t="s">
        <v>151</v>
      </c>
      <c r="L42" s="121"/>
      <c r="M42" s="121"/>
      <c r="N42" s="121"/>
      <c r="O42" s="72">
        <v>121</v>
      </c>
    </row>
    <row r="43" spans="1:15" hidden="1" x14ac:dyDescent="0.25">
      <c r="A43" s="69">
        <f t="shared" si="5"/>
        <v>3213</v>
      </c>
      <c r="B43" s="70">
        <f t="shared" si="6"/>
        <v>12</v>
      </c>
      <c r="C43" s="85" t="str">
        <f t="shared" si="2"/>
        <v>091</v>
      </c>
      <c r="D43" s="85" t="str">
        <f t="shared" si="3"/>
        <v>0912</v>
      </c>
      <c r="E43" s="86" t="s">
        <v>131</v>
      </c>
      <c r="F43" s="87">
        <v>121</v>
      </c>
      <c r="G43" s="88">
        <v>12</v>
      </c>
      <c r="H43" s="89">
        <v>3213</v>
      </c>
      <c r="I43" s="120">
        <v>914</v>
      </c>
      <c r="J43" s="120">
        <v>936</v>
      </c>
      <c r="K43" s="91" t="s">
        <v>152</v>
      </c>
      <c r="L43" s="121"/>
      <c r="M43" s="121"/>
      <c r="N43" s="121"/>
      <c r="O43" s="72">
        <v>121</v>
      </c>
    </row>
    <row r="44" spans="1:15" ht="25.5" hidden="1" x14ac:dyDescent="0.25">
      <c r="A44" s="69">
        <f t="shared" si="5"/>
        <v>3214</v>
      </c>
      <c r="B44" s="70">
        <f t="shared" si="6"/>
        <v>12</v>
      </c>
      <c r="C44" s="85" t="str">
        <f t="shared" si="2"/>
        <v>091</v>
      </c>
      <c r="D44" s="85" t="str">
        <f t="shared" si="3"/>
        <v>0912</v>
      </c>
      <c r="E44" s="86" t="s">
        <v>131</v>
      </c>
      <c r="F44" s="87">
        <v>121</v>
      </c>
      <c r="G44" s="88">
        <v>12</v>
      </c>
      <c r="H44" s="89">
        <v>3214</v>
      </c>
      <c r="I44" s="120">
        <v>915</v>
      </c>
      <c r="J44" s="120">
        <v>937</v>
      </c>
      <c r="K44" s="91" t="s">
        <v>153</v>
      </c>
      <c r="L44" s="121"/>
      <c r="M44" s="121"/>
      <c r="N44" s="121"/>
      <c r="O44" s="72">
        <v>121</v>
      </c>
    </row>
    <row r="45" spans="1:15" hidden="1" x14ac:dyDescent="0.25">
      <c r="A45" s="69">
        <f t="shared" si="5"/>
        <v>322</v>
      </c>
      <c r="B45" s="70" t="str">
        <f t="shared" si="6"/>
        <v xml:space="preserve"> </v>
      </c>
      <c r="C45" s="85" t="str">
        <f t="shared" si="2"/>
        <v xml:space="preserve">  </v>
      </c>
      <c r="D45" s="85" t="str">
        <f t="shared" si="3"/>
        <v xml:space="preserve">  </v>
      </c>
      <c r="E45" s="86"/>
      <c r="F45" s="87"/>
      <c r="G45" s="88"/>
      <c r="H45" s="89">
        <v>322</v>
      </c>
      <c r="I45" s="90"/>
      <c r="J45" s="90"/>
      <c r="K45" s="91" t="s">
        <v>154</v>
      </c>
      <c r="L45" s="116">
        <f>SUM(L46:L50)</f>
        <v>0</v>
      </c>
      <c r="M45" s="116">
        <f>SUM(M46:M50)</f>
        <v>0</v>
      </c>
      <c r="N45" s="116">
        <f>SUM(N46:N50)</f>
        <v>0</v>
      </c>
    </row>
    <row r="46" spans="1:15" ht="25.5" hidden="1" x14ac:dyDescent="0.25">
      <c r="A46" s="69">
        <f t="shared" si="5"/>
        <v>3221</v>
      </c>
      <c r="B46" s="70">
        <f t="shared" si="6"/>
        <v>12</v>
      </c>
      <c r="C46" s="85" t="str">
        <f t="shared" si="2"/>
        <v>091</v>
      </c>
      <c r="D46" s="85" t="str">
        <f t="shared" si="3"/>
        <v>0912</v>
      </c>
      <c r="E46" s="86" t="s">
        <v>131</v>
      </c>
      <c r="F46" s="87">
        <v>121</v>
      </c>
      <c r="G46" s="88">
        <v>12</v>
      </c>
      <c r="H46" s="89">
        <v>3221</v>
      </c>
      <c r="I46" s="120">
        <v>916</v>
      </c>
      <c r="J46" s="120">
        <v>938</v>
      </c>
      <c r="K46" s="91" t="s">
        <v>155</v>
      </c>
      <c r="L46" s="121"/>
      <c r="M46" s="121"/>
      <c r="N46" s="121"/>
      <c r="O46" s="72">
        <v>121</v>
      </c>
    </row>
    <row r="47" spans="1:15" hidden="1" x14ac:dyDescent="0.25">
      <c r="A47" s="69">
        <f t="shared" si="5"/>
        <v>3223</v>
      </c>
      <c r="B47" s="70">
        <f t="shared" si="6"/>
        <v>12</v>
      </c>
      <c r="C47" s="85" t="str">
        <f t="shared" si="2"/>
        <v>091</v>
      </c>
      <c r="D47" s="85" t="str">
        <f t="shared" si="3"/>
        <v>0912</v>
      </c>
      <c r="E47" s="86" t="s">
        <v>131</v>
      </c>
      <c r="F47" s="87">
        <v>121</v>
      </c>
      <c r="G47" s="88">
        <v>12</v>
      </c>
      <c r="H47" s="89">
        <v>3223</v>
      </c>
      <c r="I47" s="120">
        <v>917</v>
      </c>
      <c r="J47" s="120">
        <v>939</v>
      </c>
      <c r="K47" s="91" t="s">
        <v>156</v>
      </c>
      <c r="L47" s="121"/>
      <c r="M47" s="121"/>
      <c r="N47" s="121"/>
      <c r="O47" s="72">
        <v>121</v>
      </c>
    </row>
    <row r="48" spans="1:15" ht="25.5" hidden="1" x14ac:dyDescent="0.25">
      <c r="A48" s="69">
        <f t="shared" si="5"/>
        <v>3224</v>
      </c>
      <c r="B48" s="70">
        <f t="shared" si="6"/>
        <v>12</v>
      </c>
      <c r="C48" s="85" t="str">
        <f t="shared" si="2"/>
        <v>091</v>
      </c>
      <c r="D48" s="85" t="str">
        <f t="shared" si="3"/>
        <v>0912</v>
      </c>
      <c r="E48" s="86" t="s">
        <v>131</v>
      </c>
      <c r="F48" s="87">
        <v>121</v>
      </c>
      <c r="G48" s="88">
        <v>12</v>
      </c>
      <c r="H48" s="89">
        <v>3224</v>
      </c>
      <c r="I48" s="120">
        <v>918</v>
      </c>
      <c r="J48" s="120">
        <v>940</v>
      </c>
      <c r="K48" s="91" t="s">
        <v>157</v>
      </c>
      <c r="L48" s="121"/>
      <c r="M48" s="121"/>
      <c r="N48" s="121"/>
      <c r="O48" s="72">
        <v>121</v>
      </c>
    </row>
    <row r="49" spans="1:15" hidden="1" x14ac:dyDescent="0.25">
      <c r="A49" s="69">
        <f t="shared" si="5"/>
        <v>3225</v>
      </c>
      <c r="B49" s="70">
        <f t="shared" si="6"/>
        <v>12</v>
      </c>
      <c r="C49" s="85" t="str">
        <f t="shared" si="2"/>
        <v>091</v>
      </c>
      <c r="D49" s="85" t="str">
        <f t="shared" si="3"/>
        <v>0912</v>
      </c>
      <c r="E49" s="86" t="s">
        <v>131</v>
      </c>
      <c r="F49" s="87">
        <v>121</v>
      </c>
      <c r="G49" s="88">
        <v>12</v>
      </c>
      <c r="H49" s="89">
        <v>3225</v>
      </c>
      <c r="I49" s="120">
        <v>919</v>
      </c>
      <c r="J49" s="120">
        <v>941</v>
      </c>
      <c r="K49" s="91" t="s">
        <v>158</v>
      </c>
      <c r="L49" s="121"/>
      <c r="M49" s="121"/>
      <c r="N49" s="121"/>
      <c r="O49" s="72">
        <v>121</v>
      </c>
    </row>
    <row r="50" spans="1:15" ht="25.5" hidden="1" x14ac:dyDescent="0.25">
      <c r="A50" s="69">
        <f t="shared" si="5"/>
        <v>3227</v>
      </c>
      <c r="B50" s="70">
        <f t="shared" si="6"/>
        <v>12</v>
      </c>
      <c r="C50" s="85" t="str">
        <f t="shared" si="2"/>
        <v>091</v>
      </c>
      <c r="D50" s="85" t="str">
        <f t="shared" si="3"/>
        <v>0912</v>
      </c>
      <c r="E50" s="86" t="s">
        <v>131</v>
      </c>
      <c r="F50" s="87">
        <v>121</v>
      </c>
      <c r="G50" s="88">
        <v>12</v>
      </c>
      <c r="H50" s="89">
        <v>3227</v>
      </c>
      <c r="I50" s="120">
        <v>920</v>
      </c>
      <c r="J50" s="120">
        <v>942</v>
      </c>
      <c r="K50" s="91" t="s">
        <v>159</v>
      </c>
      <c r="L50" s="121"/>
      <c r="M50" s="121"/>
      <c r="N50" s="121"/>
      <c r="O50" s="72">
        <v>121</v>
      </c>
    </row>
    <row r="51" spans="1:15" hidden="1" x14ac:dyDescent="0.25">
      <c r="A51" s="69">
        <f t="shared" si="5"/>
        <v>323</v>
      </c>
      <c r="B51" s="70" t="str">
        <f t="shared" si="6"/>
        <v xml:space="preserve"> </v>
      </c>
      <c r="C51" s="85" t="str">
        <f t="shared" si="2"/>
        <v xml:space="preserve">  </v>
      </c>
      <c r="D51" s="85" t="str">
        <f t="shared" si="3"/>
        <v xml:space="preserve">  </v>
      </c>
      <c r="E51" s="86"/>
      <c r="F51" s="87"/>
      <c r="G51" s="88"/>
      <c r="H51" s="89">
        <v>323</v>
      </c>
      <c r="I51" s="90"/>
      <c r="J51" s="90"/>
      <c r="K51" s="91" t="s">
        <v>145</v>
      </c>
      <c r="L51" s="116">
        <f>SUM(L52:L60)</f>
        <v>0</v>
      </c>
      <c r="M51" s="116">
        <f>SUM(M52:M60)</f>
        <v>0</v>
      </c>
      <c r="N51" s="116">
        <f>SUM(N52:N60)</f>
        <v>0</v>
      </c>
      <c r="O51" s="122"/>
    </row>
    <row r="52" spans="1:15" hidden="1" x14ac:dyDescent="0.25">
      <c r="A52" s="69">
        <f t="shared" si="5"/>
        <v>3231</v>
      </c>
      <c r="B52" s="70">
        <f t="shared" si="6"/>
        <v>12</v>
      </c>
      <c r="C52" s="85" t="str">
        <f t="shared" si="2"/>
        <v>091</v>
      </c>
      <c r="D52" s="85" t="str">
        <f t="shared" si="3"/>
        <v>0912</v>
      </c>
      <c r="E52" s="86" t="s">
        <v>131</v>
      </c>
      <c r="F52" s="87">
        <v>121</v>
      </c>
      <c r="G52" s="88">
        <v>12</v>
      </c>
      <c r="H52" s="89">
        <v>3231</v>
      </c>
      <c r="I52" s="120">
        <v>921</v>
      </c>
      <c r="J52" s="120">
        <v>943</v>
      </c>
      <c r="K52" s="91" t="s">
        <v>160</v>
      </c>
      <c r="L52" s="121"/>
      <c r="M52" s="121"/>
      <c r="N52" s="121"/>
      <c r="O52" s="72">
        <v>121</v>
      </c>
    </row>
    <row r="53" spans="1:15" ht="25.5" hidden="1" x14ac:dyDescent="0.25">
      <c r="A53" s="69">
        <f t="shared" si="5"/>
        <v>3232</v>
      </c>
      <c r="B53" s="70">
        <f t="shared" si="6"/>
        <v>12</v>
      </c>
      <c r="C53" s="85" t="str">
        <f t="shared" si="2"/>
        <v>091</v>
      </c>
      <c r="D53" s="85" t="str">
        <f t="shared" si="3"/>
        <v>0912</v>
      </c>
      <c r="E53" s="86" t="s">
        <v>131</v>
      </c>
      <c r="F53" s="87">
        <v>121</v>
      </c>
      <c r="G53" s="88">
        <v>12</v>
      </c>
      <c r="H53" s="89">
        <v>3232</v>
      </c>
      <c r="I53" s="120">
        <v>922</v>
      </c>
      <c r="J53" s="120">
        <v>944</v>
      </c>
      <c r="K53" s="91" t="s">
        <v>146</v>
      </c>
      <c r="L53" s="121"/>
      <c r="M53" s="121"/>
      <c r="N53" s="121"/>
      <c r="O53" s="72">
        <v>121</v>
      </c>
    </row>
    <row r="54" spans="1:15" hidden="1" x14ac:dyDescent="0.25">
      <c r="A54" s="69">
        <f t="shared" si="5"/>
        <v>3233</v>
      </c>
      <c r="B54" s="70">
        <f t="shared" si="6"/>
        <v>12</v>
      </c>
      <c r="C54" s="85" t="str">
        <f t="shared" si="2"/>
        <v>091</v>
      </c>
      <c r="D54" s="85" t="str">
        <f t="shared" si="3"/>
        <v>0912</v>
      </c>
      <c r="E54" s="86" t="s">
        <v>131</v>
      </c>
      <c r="F54" s="87">
        <v>121</v>
      </c>
      <c r="G54" s="88">
        <v>12</v>
      </c>
      <c r="H54" s="89">
        <v>3233</v>
      </c>
      <c r="I54" s="120">
        <v>923</v>
      </c>
      <c r="J54" s="120">
        <v>945</v>
      </c>
      <c r="K54" s="91" t="s">
        <v>161</v>
      </c>
      <c r="L54" s="121"/>
      <c r="M54" s="121"/>
      <c r="N54" s="121"/>
      <c r="O54" s="72">
        <v>121</v>
      </c>
    </row>
    <row r="55" spans="1:15" hidden="1" x14ac:dyDescent="0.25">
      <c r="A55" s="69">
        <f t="shared" si="5"/>
        <v>3234</v>
      </c>
      <c r="B55" s="70">
        <f t="shared" si="6"/>
        <v>12</v>
      </c>
      <c r="C55" s="85" t="str">
        <f t="shared" si="2"/>
        <v>091</v>
      </c>
      <c r="D55" s="85" t="str">
        <f t="shared" si="3"/>
        <v>0912</v>
      </c>
      <c r="E55" s="86" t="s">
        <v>131</v>
      </c>
      <c r="F55" s="87">
        <v>121</v>
      </c>
      <c r="G55" s="88">
        <v>12</v>
      </c>
      <c r="H55" s="89">
        <v>3234</v>
      </c>
      <c r="I55" s="120">
        <v>924</v>
      </c>
      <c r="J55" s="120">
        <v>946</v>
      </c>
      <c r="K55" s="91" t="s">
        <v>162</v>
      </c>
      <c r="L55" s="121"/>
      <c r="M55" s="121"/>
      <c r="N55" s="121"/>
      <c r="O55" s="72">
        <v>121</v>
      </c>
    </row>
    <row r="56" spans="1:15" hidden="1" x14ac:dyDescent="0.25">
      <c r="A56" s="69">
        <f t="shared" si="5"/>
        <v>3235</v>
      </c>
      <c r="B56" s="70">
        <f t="shared" si="6"/>
        <v>12</v>
      </c>
      <c r="C56" s="85" t="str">
        <f t="shared" si="2"/>
        <v>091</v>
      </c>
      <c r="D56" s="85" t="str">
        <f t="shared" si="3"/>
        <v>0912</v>
      </c>
      <c r="E56" s="86" t="s">
        <v>131</v>
      </c>
      <c r="F56" s="87">
        <v>121</v>
      </c>
      <c r="G56" s="88">
        <v>12</v>
      </c>
      <c r="H56" s="89">
        <v>3235</v>
      </c>
      <c r="I56" s="120">
        <v>925</v>
      </c>
      <c r="J56" s="120">
        <v>947</v>
      </c>
      <c r="K56" s="91" t="s">
        <v>163</v>
      </c>
      <c r="L56" s="121"/>
      <c r="M56" s="121"/>
      <c r="N56" s="121"/>
      <c r="O56" s="72">
        <v>121</v>
      </c>
    </row>
    <row r="57" spans="1:15" hidden="1" x14ac:dyDescent="0.25">
      <c r="A57" s="69">
        <f t="shared" si="5"/>
        <v>3236</v>
      </c>
      <c r="B57" s="70">
        <f t="shared" si="6"/>
        <v>12</v>
      </c>
      <c r="C57" s="85" t="str">
        <f t="shared" si="2"/>
        <v>091</v>
      </c>
      <c r="D57" s="85" t="str">
        <f t="shared" si="3"/>
        <v>0912</v>
      </c>
      <c r="E57" s="86" t="s">
        <v>131</v>
      </c>
      <c r="F57" s="87">
        <v>121</v>
      </c>
      <c r="G57" s="88">
        <v>12</v>
      </c>
      <c r="H57" s="89">
        <v>3236</v>
      </c>
      <c r="I57" s="120">
        <v>926</v>
      </c>
      <c r="J57" s="120">
        <v>948</v>
      </c>
      <c r="K57" s="91" t="s">
        <v>164</v>
      </c>
      <c r="L57" s="121"/>
      <c r="M57" s="121"/>
      <c r="N57" s="121"/>
      <c r="O57" s="72">
        <v>121</v>
      </c>
    </row>
    <row r="58" spans="1:15" hidden="1" x14ac:dyDescent="0.25">
      <c r="A58" s="69">
        <f t="shared" si="5"/>
        <v>3237</v>
      </c>
      <c r="B58" s="70">
        <f t="shared" si="6"/>
        <v>12</v>
      </c>
      <c r="C58" s="85" t="str">
        <f t="shared" si="2"/>
        <v>091</v>
      </c>
      <c r="D58" s="85" t="str">
        <f t="shared" si="3"/>
        <v>0912</v>
      </c>
      <c r="E58" s="86" t="s">
        <v>131</v>
      </c>
      <c r="F58" s="87">
        <v>121</v>
      </c>
      <c r="G58" s="88">
        <v>12</v>
      </c>
      <c r="H58" s="89">
        <v>3237</v>
      </c>
      <c r="I58" s="120">
        <v>927</v>
      </c>
      <c r="J58" s="120">
        <v>949</v>
      </c>
      <c r="K58" s="91" t="s">
        <v>165</v>
      </c>
      <c r="L58" s="121"/>
      <c r="M58" s="121"/>
      <c r="N58" s="121"/>
      <c r="O58" s="72">
        <v>121</v>
      </c>
    </row>
    <row r="59" spans="1:15" hidden="1" x14ac:dyDescent="0.25">
      <c r="A59" s="69">
        <f t="shared" si="5"/>
        <v>3238</v>
      </c>
      <c r="B59" s="70">
        <f t="shared" si="6"/>
        <v>12</v>
      </c>
      <c r="C59" s="85" t="str">
        <f t="shared" si="2"/>
        <v>091</v>
      </c>
      <c r="D59" s="85" t="str">
        <f t="shared" si="3"/>
        <v>0912</v>
      </c>
      <c r="E59" s="86" t="s">
        <v>131</v>
      </c>
      <c r="F59" s="87">
        <v>121</v>
      </c>
      <c r="G59" s="88">
        <v>12</v>
      </c>
      <c r="H59" s="89">
        <v>3238</v>
      </c>
      <c r="I59" s="120">
        <v>928</v>
      </c>
      <c r="J59" s="120">
        <v>950</v>
      </c>
      <c r="K59" s="91" t="s">
        <v>166</v>
      </c>
      <c r="L59" s="121"/>
      <c r="M59" s="121"/>
      <c r="N59" s="121"/>
      <c r="O59" s="72">
        <v>121</v>
      </c>
    </row>
    <row r="60" spans="1:15" hidden="1" x14ac:dyDescent="0.25">
      <c r="A60" s="69">
        <f t="shared" si="5"/>
        <v>3239</v>
      </c>
      <c r="B60" s="70">
        <f t="shared" si="6"/>
        <v>12</v>
      </c>
      <c r="C60" s="85" t="str">
        <f t="shared" si="2"/>
        <v>091</v>
      </c>
      <c r="D60" s="85" t="str">
        <f t="shared" si="3"/>
        <v>0912</v>
      </c>
      <c r="E60" s="86" t="s">
        <v>131</v>
      </c>
      <c r="F60" s="87">
        <v>121</v>
      </c>
      <c r="G60" s="88">
        <v>12</v>
      </c>
      <c r="H60" s="89">
        <v>3239</v>
      </c>
      <c r="I60" s="120">
        <v>929</v>
      </c>
      <c r="J60" s="120">
        <v>951</v>
      </c>
      <c r="K60" s="91" t="s">
        <v>167</v>
      </c>
      <c r="L60" s="121"/>
      <c r="M60" s="121"/>
      <c r="N60" s="121"/>
      <c r="O60" s="72">
        <v>121</v>
      </c>
    </row>
    <row r="61" spans="1:15" ht="25.5" hidden="1" x14ac:dyDescent="0.25">
      <c r="A61" s="69">
        <f t="shared" si="5"/>
        <v>324</v>
      </c>
      <c r="B61" s="70" t="str">
        <f t="shared" si="6"/>
        <v xml:space="preserve"> </v>
      </c>
      <c r="C61" s="85" t="str">
        <f t="shared" si="2"/>
        <v xml:space="preserve">  </v>
      </c>
      <c r="D61" s="85" t="str">
        <f t="shared" si="3"/>
        <v xml:space="preserve">  </v>
      </c>
      <c r="E61" s="86"/>
      <c r="F61" s="87"/>
      <c r="G61" s="88"/>
      <c r="H61" s="89">
        <v>324</v>
      </c>
      <c r="I61" s="90"/>
      <c r="J61" s="90"/>
      <c r="K61" s="91" t="s">
        <v>168</v>
      </c>
      <c r="L61" s="116">
        <f>SUM(L62)</f>
        <v>0</v>
      </c>
      <c r="M61" s="116">
        <f>SUM(M62)</f>
        <v>0</v>
      </c>
      <c r="N61" s="116">
        <f>SUM(N62)</f>
        <v>0</v>
      </c>
      <c r="O61" s="122"/>
    </row>
    <row r="62" spans="1:15" ht="25.5" hidden="1" x14ac:dyDescent="0.25">
      <c r="A62" s="69">
        <f t="shared" si="5"/>
        <v>3241</v>
      </c>
      <c r="B62" s="70">
        <f t="shared" si="6"/>
        <v>12</v>
      </c>
      <c r="C62" s="85" t="str">
        <f t="shared" si="2"/>
        <v>091</v>
      </c>
      <c r="D62" s="85" t="str">
        <f t="shared" si="3"/>
        <v>0912</v>
      </c>
      <c r="E62" s="86" t="s">
        <v>131</v>
      </c>
      <c r="F62" s="87">
        <v>121</v>
      </c>
      <c r="G62" s="88">
        <v>12</v>
      </c>
      <c r="H62" s="89">
        <v>3241</v>
      </c>
      <c r="I62" s="120">
        <v>930</v>
      </c>
      <c r="J62" s="120">
        <v>952</v>
      </c>
      <c r="K62" s="91" t="s">
        <v>168</v>
      </c>
      <c r="L62" s="121"/>
      <c r="M62" s="121"/>
      <c r="N62" s="121"/>
      <c r="O62" s="72">
        <v>121</v>
      </c>
    </row>
    <row r="63" spans="1:15" ht="25.5" hidden="1" x14ac:dyDescent="0.25">
      <c r="A63" s="69">
        <f t="shared" si="5"/>
        <v>329</v>
      </c>
      <c r="B63" s="70" t="str">
        <f t="shared" si="6"/>
        <v xml:space="preserve"> </v>
      </c>
      <c r="C63" s="85" t="str">
        <f t="shared" si="2"/>
        <v xml:space="preserve">  </v>
      </c>
      <c r="D63" s="85" t="str">
        <f t="shared" si="3"/>
        <v xml:space="preserve">  </v>
      </c>
      <c r="E63" s="86"/>
      <c r="F63" s="87"/>
      <c r="G63" s="88"/>
      <c r="H63" s="89">
        <v>329</v>
      </c>
      <c r="I63" s="90"/>
      <c r="J63" s="90"/>
      <c r="K63" s="91" t="s">
        <v>169</v>
      </c>
      <c r="L63" s="116">
        <f>SUM(L64:L68)</f>
        <v>0</v>
      </c>
      <c r="M63" s="116">
        <f>SUM(M64:M68)</f>
        <v>0</v>
      </c>
      <c r="N63" s="116">
        <f>SUM(N64:N68)</f>
        <v>0</v>
      </c>
    </row>
    <row r="64" spans="1:15" hidden="1" x14ac:dyDescent="0.25">
      <c r="A64" s="69">
        <f t="shared" si="5"/>
        <v>3292</v>
      </c>
      <c r="B64" s="70">
        <f t="shared" si="6"/>
        <v>12</v>
      </c>
      <c r="C64" s="85" t="str">
        <f t="shared" si="2"/>
        <v>091</v>
      </c>
      <c r="D64" s="85" t="str">
        <f t="shared" si="3"/>
        <v>0912</v>
      </c>
      <c r="E64" s="86" t="s">
        <v>131</v>
      </c>
      <c r="F64" s="87">
        <v>121</v>
      </c>
      <c r="G64" s="88">
        <v>12</v>
      </c>
      <c r="H64" s="89">
        <v>3292</v>
      </c>
      <c r="I64" s="120">
        <v>931</v>
      </c>
      <c r="J64" s="120">
        <v>953</v>
      </c>
      <c r="K64" s="91" t="s">
        <v>170</v>
      </c>
      <c r="L64" s="121"/>
      <c r="M64" s="121"/>
      <c r="N64" s="121"/>
      <c r="O64" s="72">
        <v>121</v>
      </c>
    </row>
    <row r="65" spans="1:15" hidden="1" x14ac:dyDescent="0.25">
      <c r="A65" s="69">
        <f t="shared" si="5"/>
        <v>3293</v>
      </c>
      <c r="B65" s="70">
        <f t="shared" si="6"/>
        <v>12</v>
      </c>
      <c r="C65" s="85" t="str">
        <f t="shared" si="2"/>
        <v>091</v>
      </c>
      <c r="D65" s="85" t="str">
        <f t="shared" si="3"/>
        <v>0912</v>
      </c>
      <c r="E65" s="86" t="s">
        <v>131</v>
      </c>
      <c r="F65" s="87">
        <v>121</v>
      </c>
      <c r="G65" s="88">
        <v>12</v>
      </c>
      <c r="H65" s="89">
        <v>3293</v>
      </c>
      <c r="I65" s="120">
        <v>932</v>
      </c>
      <c r="J65" s="120">
        <v>954</v>
      </c>
      <c r="K65" s="91" t="s">
        <v>171</v>
      </c>
      <c r="L65" s="121"/>
      <c r="M65" s="121"/>
      <c r="N65" s="121"/>
      <c r="O65" s="72">
        <v>121</v>
      </c>
    </row>
    <row r="66" spans="1:15" hidden="1" x14ac:dyDescent="0.25">
      <c r="A66" s="69">
        <f t="shared" si="5"/>
        <v>3294</v>
      </c>
      <c r="B66" s="70">
        <f t="shared" si="6"/>
        <v>12</v>
      </c>
      <c r="C66" s="85" t="str">
        <f t="shared" si="2"/>
        <v>091</v>
      </c>
      <c r="D66" s="85" t="str">
        <f t="shared" si="3"/>
        <v>0912</v>
      </c>
      <c r="E66" s="86" t="s">
        <v>131</v>
      </c>
      <c r="F66" s="87">
        <v>121</v>
      </c>
      <c r="G66" s="88">
        <v>12</v>
      </c>
      <c r="H66" s="89">
        <v>3294</v>
      </c>
      <c r="I66" s="120">
        <v>933</v>
      </c>
      <c r="J66" s="120">
        <v>955</v>
      </c>
      <c r="K66" s="127" t="s">
        <v>172</v>
      </c>
      <c r="L66" s="121"/>
      <c r="M66" s="121"/>
      <c r="N66" s="121"/>
      <c r="O66" s="72">
        <v>121</v>
      </c>
    </row>
    <row r="67" spans="1:15" hidden="1" x14ac:dyDescent="0.25">
      <c r="A67" s="69">
        <f t="shared" si="5"/>
        <v>3295</v>
      </c>
      <c r="B67" s="70">
        <f t="shared" si="6"/>
        <v>12</v>
      </c>
      <c r="C67" s="85" t="str">
        <f t="shared" si="2"/>
        <v>091</v>
      </c>
      <c r="D67" s="85" t="str">
        <f t="shared" si="3"/>
        <v>0912</v>
      </c>
      <c r="E67" s="86" t="s">
        <v>131</v>
      </c>
      <c r="F67" s="87">
        <v>121</v>
      </c>
      <c r="G67" s="88">
        <v>12</v>
      </c>
      <c r="H67" s="89">
        <v>3295</v>
      </c>
      <c r="I67" s="120">
        <v>934</v>
      </c>
      <c r="J67" s="120">
        <v>956</v>
      </c>
      <c r="K67" s="91" t="s">
        <v>173</v>
      </c>
      <c r="L67" s="121"/>
      <c r="M67" s="121"/>
      <c r="N67" s="121"/>
      <c r="O67" s="72">
        <v>121</v>
      </c>
    </row>
    <row r="68" spans="1:15" ht="25.5" hidden="1" x14ac:dyDescent="0.25">
      <c r="A68" s="69">
        <f t="shared" si="5"/>
        <v>3299</v>
      </c>
      <c r="B68" s="70">
        <f t="shared" si="6"/>
        <v>12</v>
      </c>
      <c r="C68" s="85" t="str">
        <f t="shared" ref="C68:C150" si="12">IF(I68&gt;0,LEFT(E68,3),"  ")</f>
        <v>091</v>
      </c>
      <c r="D68" s="85" t="str">
        <f t="shared" ref="D68:D150" si="13">IF(I68&gt;0,LEFT(E68,4),"  ")</f>
        <v>0912</v>
      </c>
      <c r="E68" s="86" t="s">
        <v>131</v>
      </c>
      <c r="F68" s="87">
        <v>121</v>
      </c>
      <c r="G68" s="88">
        <v>12</v>
      </c>
      <c r="H68" s="89">
        <v>3299</v>
      </c>
      <c r="I68" s="120">
        <v>935</v>
      </c>
      <c r="J68" s="120">
        <v>957</v>
      </c>
      <c r="K68" s="91" t="s">
        <v>169</v>
      </c>
      <c r="L68" s="121"/>
      <c r="M68" s="121"/>
      <c r="N68" s="121"/>
      <c r="O68" s="72">
        <v>121</v>
      </c>
    </row>
    <row r="69" spans="1:15" hidden="1" x14ac:dyDescent="0.25">
      <c r="A69" s="69">
        <f t="shared" si="5"/>
        <v>34</v>
      </c>
      <c r="B69" s="70" t="str">
        <f t="shared" si="6"/>
        <v xml:space="preserve"> </v>
      </c>
      <c r="C69" s="85" t="str">
        <f t="shared" si="12"/>
        <v xml:space="preserve">  </v>
      </c>
      <c r="D69" s="85" t="str">
        <f t="shared" si="13"/>
        <v xml:space="preserve">  </v>
      </c>
      <c r="E69" s="86"/>
      <c r="F69" s="87"/>
      <c r="G69" s="88"/>
      <c r="H69" s="89">
        <v>34</v>
      </c>
      <c r="I69" s="90"/>
      <c r="J69" s="90"/>
      <c r="K69" s="91" t="s">
        <v>174</v>
      </c>
      <c r="L69" s="116">
        <f>SUM(L70)</f>
        <v>0</v>
      </c>
      <c r="M69" s="116">
        <f>SUM(M70)</f>
        <v>0</v>
      </c>
      <c r="N69" s="116">
        <f>SUM(N70)</f>
        <v>0</v>
      </c>
      <c r="O69" s="122"/>
    </row>
    <row r="70" spans="1:15" hidden="1" x14ac:dyDescent="0.25">
      <c r="A70" s="69">
        <f t="shared" si="5"/>
        <v>343</v>
      </c>
      <c r="B70" s="70" t="str">
        <f t="shared" si="6"/>
        <v xml:space="preserve"> </v>
      </c>
      <c r="C70" s="85" t="str">
        <f t="shared" si="12"/>
        <v xml:space="preserve">  </v>
      </c>
      <c r="D70" s="85" t="str">
        <f t="shared" si="13"/>
        <v xml:space="preserve">  </v>
      </c>
      <c r="E70" s="86"/>
      <c r="F70" s="87"/>
      <c r="G70" s="88"/>
      <c r="H70" s="89">
        <v>343</v>
      </c>
      <c r="I70" s="90"/>
      <c r="J70" s="90"/>
      <c r="K70" s="91" t="s">
        <v>175</v>
      </c>
      <c r="L70" s="116">
        <f>SUM(L71:L73)</f>
        <v>0</v>
      </c>
      <c r="M70" s="116">
        <f>SUM(M71:M73)</f>
        <v>0</v>
      </c>
      <c r="N70" s="116">
        <f>SUM(N71:N73)</f>
        <v>0</v>
      </c>
      <c r="O70" s="122"/>
    </row>
    <row r="71" spans="1:15" ht="25.5" hidden="1" x14ac:dyDescent="0.25">
      <c r="A71" s="69">
        <f t="shared" si="5"/>
        <v>3431</v>
      </c>
      <c r="B71" s="70">
        <f t="shared" si="6"/>
        <v>12</v>
      </c>
      <c r="C71" s="85" t="str">
        <f t="shared" si="12"/>
        <v>091</v>
      </c>
      <c r="D71" s="85" t="str">
        <f t="shared" si="13"/>
        <v>0912</v>
      </c>
      <c r="E71" s="86" t="s">
        <v>131</v>
      </c>
      <c r="F71" s="87">
        <v>121</v>
      </c>
      <c r="G71" s="88">
        <v>12</v>
      </c>
      <c r="H71" s="89">
        <v>3431</v>
      </c>
      <c r="I71" s="120">
        <v>936</v>
      </c>
      <c r="J71" s="120">
        <v>958</v>
      </c>
      <c r="K71" s="91" t="s">
        <v>176</v>
      </c>
      <c r="L71" s="121"/>
      <c r="M71" s="121"/>
      <c r="N71" s="121"/>
      <c r="O71" s="72">
        <v>121</v>
      </c>
    </row>
    <row r="72" spans="1:15" hidden="1" x14ac:dyDescent="0.25">
      <c r="A72" s="69">
        <f t="shared" si="5"/>
        <v>3433</v>
      </c>
      <c r="B72" s="70">
        <f t="shared" si="6"/>
        <v>12</v>
      </c>
      <c r="C72" s="85" t="str">
        <f t="shared" si="12"/>
        <v>091</v>
      </c>
      <c r="D72" s="85" t="str">
        <f t="shared" si="13"/>
        <v>0912</v>
      </c>
      <c r="E72" s="86" t="s">
        <v>131</v>
      </c>
      <c r="F72" s="87">
        <v>121</v>
      </c>
      <c r="G72" s="88">
        <v>12</v>
      </c>
      <c r="H72" s="89">
        <v>3433</v>
      </c>
      <c r="I72" s="120">
        <v>937</v>
      </c>
      <c r="J72" s="120">
        <v>959</v>
      </c>
      <c r="K72" s="91" t="s">
        <v>177</v>
      </c>
      <c r="L72" s="121"/>
      <c r="M72" s="121"/>
      <c r="N72" s="121"/>
      <c r="O72" s="72">
        <v>121</v>
      </c>
    </row>
    <row r="73" spans="1:15" ht="25.5" hidden="1" x14ac:dyDescent="0.25">
      <c r="A73" s="69">
        <f t="shared" si="5"/>
        <v>3434</v>
      </c>
      <c r="B73" s="70">
        <f t="shared" si="6"/>
        <v>12</v>
      </c>
      <c r="C73" s="85" t="str">
        <f t="shared" si="12"/>
        <v>091</v>
      </c>
      <c r="D73" s="85" t="str">
        <f t="shared" si="13"/>
        <v>0912</v>
      </c>
      <c r="E73" s="86" t="s">
        <v>131</v>
      </c>
      <c r="F73" s="87">
        <v>121</v>
      </c>
      <c r="G73" s="88">
        <v>12</v>
      </c>
      <c r="H73" s="89">
        <v>3434</v>
      </c>
      <c r="I73" s="120">
        <v>938</v>
      </c>
      <c r="J73" s="120">
        <v>960</v>
      </c>
      <c r="K73" s="91" t="s">
        <v>178</v>
      </c>
      <c r="L73" s="121"/>
      <c r="M73" s="121"/>
      <c r="N73" s="121"/>
      <c r="O73" s="72">
        <v>121</v>
      </c>
    </row>
    <row r="74" spans="1:15" ht="25.5" hidden="1" x14ac:dyDescent="0.25">
      <c r="A74" s="69">
        <f t="shared" si="5"/>
        <v>37</v>
      </c>
      <c r="B74" s="70" t="str">
        <f t="shared" si="6"/>
        <v xml:space="preserve"> </v>
      </c>
      <c r="C74" s="85" t="str">
        <f t="shared" si="12"/>
        <v xml:space="preserve">  </v>
      </c>
      <c r="D74" s="85" t="str">
        <f t="shared" si="13"/>
        <v xml:space="preserve">  </v>
      </c>
      <c r="E74" s="86"/>
      <c r="F74" s="87"/>
      <c r="G74" s="88"/>
      <c r="H74" s="89">
        <v>37</v>
      </c>
      <c r="I74" s="90"/>
      <c r="J74" s="90"/>
      <c r="K74" s="91" t="s">
        <v>179</v>
      </c>
      <c r="L74" s="116">
        <f>SUM(L75)</f>
        <v>0</v>
      </c>
      <c r="M74" s="116">
        <f>SUM(M75)</f>
        <v>0</v>
      </c>
      <c r="N74" s="116">
        <f>SUM(N75)</f>
        <v>0</v>
      </c>
      <c r="O74" s="122"/>
    </row>
    <row r="75" spans="1:15" ht="25.5" hidden="1" x14ac:dyDescent="0.25">
      <c r="A75" s="69">
        <f t="shared" si="5"/>
        <v>372</v>
      </c>
      <c r="B75" s="70" t="str">
        <f t="shared" si="6"/>
        <v xml:space="preserve"> </v>
      </c>
      <c r="C75" s="85" t="str">
        <f t="shared" si="12"/>
        <v xml:space="preserve">  </v>
      </c>
      <c r="D75" s="85" t="str">
        <f t="shared" si="13"/>
        <v xml:space="preserve">  </v>
      </c>
      <c r="E75" s="86"/>
      <c r="F75" s="87"/>
      <c r="G75" s="88"/>
      <c r="H75" s="89">
        <v>372</v>
      </c>
      <c r="I75" s="128"/>
      <c r="J75" s="90"/>
      <c r="K75" s="91" t="s">
        <v>180</v>
      </c>
      <c r="L75" s="116">
        <f>SUM(L76)</f>
        <v>0</v>
      </c>
      <c r="M75" s="116">
        <f t="shared" ref="M75:N75" si="14">SUM(M76)</f>
        <v>0</v>
      </c>
      <c r="N75" s="116">
        <f t="shared" si="14"/>
        <v>0</v>
      </c>
      <c r="O75" s="122"/>
    </row>
    <row r="76" spans="1:15" ht="25.5" hidden="1" x14ac:dyDescent="0.25">
      <c r="A76" s="69">
        <f t="shared" si="5"/>
        <v>3722</v>
      </c>
      <c r="B76" s="70">
        <f t="shared" si="6"/>
        <v>12</v>
      </c>
      <c r="C76" s="85" t="str">
        <f t="shared" si="12"/>
        <v>091</v>
      </c>
      <c r="D76" s="85" t="str">
        <f t="shared" si="13"/>
        <v>0912</v>
      </c>
      <c r="E76" s="86" t="s">
        <v>131</v>
      </c>
      <c r="F76" s="87">
        <v>121</v>
      </c>
      <c r="G76" s="88">
        <v>12</v>
      </c>
      <c r="H76" s="89">
        <v>3722</v>
      </c>
      <c r="I76" s="119">
        <v>939</v>
      </c>
      <c r="J76" s="120">
        <v>958</v>
      </c>
      <c r="K76" s="91" t="s">
        <v>181</v>
      </c>
      <c r="L76" s="121"/>
      <c r="M76" s="121"/>
      <c r="N76" s="121"/>
      <c r="O76" s="72">
        <v>121</v>
      </c>
    </row>
    <row r="77" spans="1:15" hidden="1" x14ac:dyDescent="0.25">
      <c r="A77" s="69">
        <f t="shared" si="5"/>
        <v>0</v>
      </c>
      <c r="B77" s="70" t="str">
        <f t="shared" si="6"/>
        <v xml:space="preserve"> </v>
      </c>
      <c r="C77" s="85" t="str">
        <f t="shared" si="12"/>
        <v xml:space="preserve">  </v>
      </c>
      <c r="D77" s="85" t="str">
        <f t="shared" si="13"/>
        <v xml:space="preserve">  </v>
      </c>
      <c r="E77" s="86"/>
      <c r="F77" s="87"/>
      <c r="G77" s="88"/>
      <c r="H77" s="89"/>
      <c r="I77" s="90"/>
      <c r="J77" s="90"/>
      <c r="K77" s="91"/>
      <c r="L77" s="116"/>
      <c r="M77" s="116"/>
      <c r="N77" s="116"/>
      <c r="O77" s="122"/>
    </row>
    <row r="78" spans="1:15" ht="38.25" hidden="1" x14ac:dyDescent="0.25">
      <c r="A78" s="69" t="str">
        <f t="shared" si="5"/>
        <v>A 7006 05</v>
      </c>
      <c r="B78" s="70" t="str">
        <f t="shared" si="6"/>
        <v xml:space="preserve"> </v>
      </c>
      <c r="C78" s="85" t="str">
        <f t="shared" si="12"/>
        <v xml:space="preserve">  </v>
      </c>
      <c r="D78" s="85" t="str">
        <f t="shared" si="13"/>
        <v xml:space="preserve">  </v>
      </c>
      <c r="E78" s="108" t="s">
        <v>131</v>
      </c>
      <c r="F78" s="109">
        <v>121</v>
      </c>
      <c r="G78" s="110"/>
      <c r="H78" s="124" t="s">
        <v>182</v>
      </c>
      <c r="I78" s="90"/>
      <c r="J78" s="90"/>
      <c r="K78" s="113" t="s">
        <v>183</v>
      </c>
      <c r="L78" s="125">
        <f t="shared" ref="L78:N79" si="15">SUM(L79)</f>
        <v>0</v>
      </c>
      <c r="M78" s="125">
        <f t="shared" si="15"/>
        <v>0</v>
      </c>
      <c r="N78" s="125">
        <f t="shared" si="15"/>
        <v>0</v>
      </c>
      <c r="O78" s="126"/>
    </row>
    <row r="79" spans="1:15" hidden="1" x14ac:dyDescent="0.25">
      <c r="A79" s="69">
        <f t="shared" si="5"/>
        <v>3</v>
      </c>
      <c r="B79" s="70" t="str">
        <f t="shared" si="6"/>
        <v xml:space="preserve"> </v>
      </c>
      <c r="C79" s="85" t="str">
        <f t="shared" si="12"/>
        <v xml:space="preserve">  </v>
      </c>
      <c r="D79" s="85" t="str">
        <f t="shared" si="13"/>
        <v xml:space="preserve">  </v>
      </c>
      <c r="E79" s="86"/>
      <c r="F79" s="87"/>
      <c r="G79" s="88"/>
      <c r="H79" s="89">
        <v>3</v>
      </c>
      <c r="I79" s="90"/>
      <c r="J79" s="90"/>
      <c r="K79" s="91" t="s">
        <v>143</v>
      </c>
      <c r="L79" s="116">
        <f t="shared" si="15"/>
        <v>0</v>
      </c>
      <c r="M79" s="116">
        <f t="shared" si="15"/>
        <v>0</v>
      </c>
      <c r="N79" s="116">
        <f t="shared" si="15"/>
        <v>0</v>
      </c>
      <c r="O79" s="122"/>
    </row>
    <row r="80" spans="1:15" hidden="1" x14ac:dyDescent="0.25">
      <c r="A80" s="69">
        <f t="shared" si="5"/>
        <v>32</v>
      </c>
      <c r="B80" s="70" t="str">
        <f t="shared" si="6"/>
        <v xml:space="preserve"> </v>
      </c>
      <c r="C80" s="85" t="str">
        <f t="shared" si="12"/>
        <v xml:space="preserve">  </v>
      </c>
      <c r="D80" s="85" t="str">
        <f t="shared" si="13"/>
        <v xml:space="preserve">  </v>
      </c>
      <c r="E80" s="86"/>
      <c r="F80" s="87"/>
      <c r="G80" s="88"/>
      <c r="H80" s="89">
        <v>32</v>
      </c>
      <c r="I80" s="90"/>
      <c r="J80" s="90"/>
      <c r="K80" s="91" t="s">
        <v>144</v>
      </c>
      <c r="L80" s="116">
        <f>SUM(L81,L85,L93)</f>
        <v>0</v>
      </c>
      <c r="M80" s="116">
        <f>SUM(M81,M85,M93)</f>
        <v>0</v>
      </c>
      <c r="N80" s="116">
        <f>SUM(N81,N85,N93)</f>
        <v>0</v>
      </c>
    </row>
    <row r="81" spans="1:15" hidden="1" x14ac:dyDescent="0.25">
      <c r="A81" s="69">
        <f t="shared" si="5"/>
        <v>322</v>
      </c>
      <c r="B81" s="70" t="str">
        <f t="shared" si="6"/>
        <v xml:space="preserve"> </v>
      </c>
      <c r="C81" s="85" t="str">
        <f t="shared" si="12"/>
        <v xml:space="preserve">  </v>
      </c>
      <c r="D81" s="85" t="str">
        <f t="shared" si="13"/>
        <v xml:space="preserve">  </v>
      </c>
      <c r="E81" s="86"/>
      <c r="F81" s="87"/>
      <c r="G81" s="88"/>
      <c r="H81" s="89">
        <v>322</v>
      </c>
      <c r="I81" s="90"/>
      <c r="J81" s="90"/>
      <c r="K81" s="91" t="s">
        <v>154</v>
      </c>
      <c r="L81" s="116">
        <f>SUM(L82:L84)</f>
        <v>0</v>
      </c>
      <c r="M81" s="116">
        <f>SUM(M82:M84)</f>
        <v>0</v>
      </c>
      <c r="N81" s="116">
        <f>SUM(N82:N84)</f>
        <v>0</v>
      </c>
    </row>
    <row r="82" spans="1:15" ht="25.5" hidden="1" x14ac:dyDescent="0.25">
      <c r="A82" s="69">
        <f t="shared" si="5"/>
        <v>3221</v>
      </c>
      <c r="B82" s="70">
        <f t="shared" si="6"/>
        <v>12</v>
      </c>
      <c r="C82" s="85" t="str">
        <f t="shared" si="12"/>
        <v>091</v>
      </c>
      <c r="D82" s="85" t="str">
        <f t="shared" si="13"/>
        <v>0912</v>
      </c>
      <c r="E82" s="86" t="s">
        <v>131</v>
      </c>
      <c r="F82" s="87">
        <v>121</v>
      </c>
      <c r="G82" s="88">
        <v>12</v>
      </c>
      <c r="H82" s="89">
        <v>3221</v>
      </c>
      <c r="I82" s="120">
        <v>940</v>
      </c>
      <c r="J82" s="120">
        <v>961</v>
      </c>
      <c r="K82" s="91" t="s">
        <v>155</v>
      </c>
      <c r="L82" s="121"/>
      <c r="M82" s="121"/>
      <c r="N82" s="121"/>
      <c r="O82" s="72">
        <v>121</v>
      </c>
    </row>
    <row r="83" spans="1:15" hidden="1" x14ac:dyDescent="0.25">
      <c r="A83" s="69">
        <f t="shared" si="5"/>
        <v>3223</v>
      </c>
      <c r="B83" s="70">
        <f t="shared" si="6"/>
        <v>12</v>
      </c>
      <c r="C83" s="85" t="str">
        <f t="shared" si="12"/>
        <v>091</v>
      </c>
      <c r="D83" s="85" t="str">
        <f t="shared" si="13"/>
        <v>0912</v>
      </c>
      <c r="E83" s="86" t="s">
        <v>131</v>
      </c>
      <c r="F83" s="87">
        <v>121</v>
      </c>
      <c r="G83" s="88">
        <v>12</v>
      </c>
      <c r="H83" s="89">
        <v>3223</v>
      </c>
      <c r="I83" s="120">
        <v>941</v>
      </c>
      <c r="J83" s="120">
        <v>962</v>
      </c>
      <c r="K83" s="91" t="s">
        <v>156</v>
      </c>
      <c r="L83" s="121"/>
      <c r="M83" s="121"/>
      <c r="N83" s="121"/>
      <c r="O83" s="72">
        <v>121</v>
      </c>
    </row>
    <row r="84" spans="1:15" hidden="1" x14ac:dyDescent="0.25">
      <c r="A84" s="69">
        <f t="shared" si="5"/>
        <v>3225</v>
      </c>
      <c r="B84" s="70">
        <f t="shared" si="6"/>
        <v>12</v>
      </c>
      <c r="C84" s="85" t="str">
        <f t="shared" si="12"/>
        <v>091</v>
      </c>
      <c r="D84" s="85" t="str">
        <f t="shared" si="13"/>
        <v>0912</v>
      </c>
      <c r="E84" s="86" t="s">
        <v>131</v>
      </c>
      <c r="F84" s="87">
        <v>121</v>
      </c>
      <c r="G84" s="88">
        <v>12</v>
      </c>
      <c r="H84" s="89">
        <v>3225</v>
      </c>
      <c r="I84" s="120">
        <v>942</v>
      </c>
      <c r="J84" s="120">
        <v>963</v>
      </c>
      <c r="K84" s="91" t="s">
        <v>158</v>
      </c>
      <c r="L84" s="121"/>
      <c r="M84" s="121"/>
      <c r="N84" s="121"/>
      <c r="O84" s="72">
        <v>121</v>
      </c>
    </row>
    <row r="85" spans="1:15" hidden="1" x14ac:dyDescent="0.25">
      <c r="A85" s="69">
        <f t="shared" si="5"/>
        <v>323</v>
      </c>
      <c r="B85" s="70" t="str">
        <f t="shared" si="6"/>
        <v xml:space="preserve"> </v>
      </c>
      <c r="C85" s="85" t="str">
        <f t="shared" si="12"/>
        <v xml:space="preserve">  </v>
      </c>
      <c r="D85" s="85" t="str">
        <f t="shared" si="13"/>
        <v xml:space="preserve">  </v>
      </c>
      <c r="E85" s="86"/>
      <c r="F85" s="87"/>
      <c r="G85" s="88"/>
      <c r="H85" s="89">
        <v>323</v>
      </c>
      <c r="I85" s="90"/>
      <c r="J85" s="90"/>
      <c r="K85" s="91" t="s">
        <v>145</v>
      </c>
      <c r="L85" s="116">
        <f>SUM(L86:L92)</f>
        <v>0</v>
      </c>
      <c r="M85" s="116">
        <f>SUM(M86:M92)</f>
        <v>0</v>
      </c>
      <c r="N85" s="116">
        <f>SUM(N86:N92)</f>
        <v>0</v>
      </c>
      <c r="O85" s="122"/>
    </row>
    <row r="86" spans="1:15" hidden="1" x14ac:dyDescent="0.25">
      <c r="A86" s="69">
        <f t="shared" si="5"/>
        <v>3231</v>
      </c>
      <c r="B86" s="70">
        <f t="shared" si="6"/>
        <v>12</v>
      </c>
      <c r="C86" s="85" t="str">
        <f t="shared" si="12"/>
        <v>091</v>
      </c>
      <c r="D86" s="85" t="str">
        <f t="shared" si="13"/>
        <v>0912</v>
      </c>
      <c r="E86" s="86" t="s">
        <v>131</v>
      </c>
      <c r="F86" s="87">
        <v>121</v>
      </c>
      <c r="G86" s="88">
        <v>12</v>
      </c>
      <c r="H86" s="89">
        <v>3231</v>
      </c>
      <c r="I86" s="120">
        <v>943</v>
      </c>
      <c r="J86" s="120">
        <v>964</v>
      </c>
      <c r="K86" s="91" t="s">
        <v>160</v>
      </c>
      <c r="L86" s="121"/>
      <c r="M86" s="121"/>
      <c r="N86" s="121"/>
      <c r="O86" s="72">
        <v>121</v>
      </c>
    </row>
    <row r="87" spans="1:15" ht="25.5" hidden="1" x14ac:dyDescent="0.25">
      <c r="A87" s="69">
        <f t="shared" si="5"/>
        <v>3232</v>
      </c>
      <c r="B87" s="70">
        <f t="shared" si="6"/>
        <v>12</v>
      </c>
      <c r="C87" s="85" t="str">
        <f t="shared" si="12"/>
        <v>091</v>
      </c>
      <c r="D87" s="85" t="str">
        <f t="shared" si="13"/>
        <v>0912</v>
      </c>
      <c r="E87" s="86" t="s">
        <v>131</v>
      </c>
      <c r="F87" s="87">
        <v>121</v>
      </c>
      <c r="G87" s="88">
        <v>12</v>
      </c>
      <c r="H87" s="89">
        <v>3232</v>
      </c>
      <c r="I87" s="120">
        <v>944</v>
      </c>
      <c r="J87" s="120">
        <v>965</v>
      </c>
      <c r="K87" s="91" t="s">
        <v>146</v>
      </c>
      <c r="L87" s="121"/>
      <c r="M87" s="121"/>
      <c r="N87" s="121"/>
      <c r="O87" s="72">
        <v>121</v>
      </c>
    </row>
    <row r="88" spans="1:15" hidden="1" x14ac:dyDescent="0.25">
      <c r="A88" s="69">
        <f t="shared" si="5"/>
        <v>3234</v>
      </c>
      <c r="B88" s="70">
        <f t="shared" si="6"/>
        <v>12</v>
      </c>
      <c r="C88" s="85" t="str">
        <f t="shared" si="12"/>
        <v>091</v>
      </c>
      <c r="D88" s="85" t="str">
        <f t="shared" si="13"/>
        <v>0912</v>
      </c>
      <c r="E88" s="86" t="s">
        <v>131</v>
      </c>
      <c r="F88" s="87">
        <v>121</v>
      </c>
      <c r="G88" s="88">
        <v>12</v>
      </c>
      <c r="H88" s="89">
        <v>3234</v>
      </c>
      <c r="I88" s="120">
        <v>945</v>
      </c>
      <c r="J88" s="120">
        <v>966</v>
      </c>
      <c r="K88" s="91" t="s">
        <v>162</v>
      </c>
      <c r="L88" s="121"/>
      <c r="M88" s="121"/>
      <c r="N88" s="121"/>
      <c r="O88" s="72">
        <v>121</v>
      </c>
    </row>
    <row r="89" spans="1:15" hidden="1" x14ac:dyDescent="0.25">
      <c r="A89" s="69">
        <f t="shared" si="5"/>
        <v>3235</v>
      </c>
      <c r="B89" s="70">
        <f t="shared" si="6"/>
        <v>12</v>
      </c>
      <c r="C89" s="85" t="str">
        <f t="shared" si="12"/>
        <v>091</v>
      </c>
      <c r="D89" s="85" t="str">
        <f t="shared" si="13"/>
        <v>0912</v>
      </c>
      <c r="E89" s="86" t="s">
        <v>131</v>
      </c>
      <c r="F89" s="87">
        <v>121</v>
      </c>
      <c r="G89" s="88">
        <v>12</v>
      </c>
      <c r="H89" s="89">
        <v>3235</v>
      </c>
      <c r="I89" s="120">
        <v>946</v>
      </c>
      <c r="J89" s="120">
        <v>967</v>
      </c>
      <c r="K89" s="91" t="s">
        <v>163</v>
      </c>
      <c r="L89" s="121"/>
      <c r="M89" s="121"/>
      <c r="N89" s="121"/>
      <c r="O89" s="72">
        <v>121</v>
      </c>
    </row>
    <row r="90" spans="1:15" hidden="1" x14ac:dyDescent="0.25">
      <c r="A90" s="69">
        <f t="shared" si="5"/>
        <v>3236</v>
      </c>
      <c r="B90" s="70">
        <f t="shared" si="6"/>
        <v>12</v>
      </c>
      <c r="C90" s="85" t="str">
        <f t="shared" si="12"/>
        <v>091</v>
      </c>
      <c r="D90" s="85" t="str">
        <f t="shared" si="13"/>
        <v>0912</v>
      </c>
      <c r="E90" s="86" t="s">
        <v>131</v>
      </c>
      <c r="F90" s="87">
        <v>121</v>
      </c>
      <c r="G90" s="88">
        <v>12</v>
      </c>
      <c r="H90" s="89">
        <v>3236</v>
      </c>
      <c r="I90" s="120">
        <v>947</v>
      </c>
      <c r="J90" s="120">
        <v>968</v>
      </c>
      <c r="K90" s="91" t="s">
        <v>164</v>
      </c>
      <c r="L90" s="121"/>
      <c r="M90" s="121"/>
      <c r="N90" s="121"/>
      <c r="O90" s="72">
        <v>121</v>
      </c>
    </row>
    <row r="91" spans="1:15" hidden="1" x14ac:dyDescent="0.25">
      <c r="A91" s="69">
        <f t="shared" si="5"/>
        <v>3237</v>
      </c>
      <c r="B91" s="70">
        <f t="shared" si="6"/>
        <v>12</v>
      </c>
      <c r="C91" s="85" t="str">
        <f t="shared" si="12"/>
        <v>091</v>
      </c>
      <c r="D91" s="85" t="str">
        <f t="shared" si="13"/>
        <v>0912</v>
      </c>
      <c r="E91" s="86" t="s">
        <v>131</v>
      </c>
      <c r="F91" s="87">
        <v>121</v>
      </c>
      <c r="G91" s="88">
        <v>12</v>
      </c>
      <c r="H91" s="89">
        <v>3237</v>
      </c>
      <c r="I91" s="120">
        <v>948</v>
      </c>
      <c r="J91" s="120">
        <v>969</v>
      </c>
      <c r="K91" s="91" t="s">
        <v>165</v>
      </c>
      <c r="L91" s="121"/>
      <c r="M91" s="121"/>
      <c r="N91" s="121"/>
      <c r="O91" s="72">
        <v>121</v>
      </c>
    </row>
    <row r="92" spans="1:15" hidden="1" x14ac:dyDescent="0.25">
      <c r="A92" s="69">
        <f t="shared" si="5"/>
        <v>3239</v>
      </c>
      <c r="B92" s="70">
        <f t="shared" si="6"/>
        <v>12</v>
      </c>
      <c r="C92" s="85" t="str">
        <f t="shared" si="12"/>
        <v>091</v>
      </c>
      <c r="D92" s="85" t="str">
        <f t="shared" si="13"/>
        <v>0912</v>
      </c>
      <c r="E92" s="86" t="s">
        <v>131</v>
      </c>
      <c r="F92" s="87">
        <v>121</v>
      </c>
      <c r="G92" s="88">
        <v>12</v>
      </c>
      <c r="H92" s="89">
        <v>3239</v>
      </c>
      <c r="I92" s="120">
        <v>949</v>
      </c>
      <c r="J92" s="120">
        <v>970</v>
      </c>
      <c r="K92" s="91" t="s">
        <v>167</v>
      </c>
      <c r="L92" s="121"/>
      <c r="M92" s="121"/>
      <c r="N92" s="121"/>
      <c r="O92" s="72">
        <v>121</v>
      </c>
    </row>
    <row r="93" spans="1:15" ht="25.5" hidden="1" x14ac:dyDescent="0.25">
      <c r="A93" s="69">
        <f t="shared" si="5"/>
        <v>329</v>
      </c>
      <c r="B93" s="70" t="str">
        <f t="shared" si="6"/>
        <v xml:space="preserve"> </v>
      </c>
      <c r="C93" s="85" t="str">
        <f t="shared" si="12"/>
        <v xml:space="preserve">  </v>
      </c>
      <c r="D93" s="85" t="str">
        <f t="shared" si="13"/>
        <v xml:space="preserve">  </v>
      </c>
      <c r="E93" s="86"/>
      <c r="F93" s="87"/>
      <c r="G93" s="88"/>
      <c r="H93" s="89">
        <v>329</v>
      </c>
      <c r="I93" s="90"/>
      <c r="J93" s="90"/>
      <c r="K93" s="91" t="s">
        <v>169</v>
      </c>
      <c r="L93" s="116">
        <f>SUM(L94:L94)</f>
        <v>0</v>
      </c>
      <c r="M93" s="116">
        <f>SUM(M94:M94)</f>
        <v>0</v>
      </c>
      <c r="N93" s="116">
        <f>SUM(N94:N94)</f>
        <v>0</v>
      </c>
    </row>
    <row r="94" spans="1:15" hidden="1" x14ac:dyDescent="0.25">
      <c r="A94" s="69">
        <f t="shared" si="5"/>
        <v>3292</v>
      </c>
      <c r="B94" s="70">
        <f t="shared" si="6"/>
        <v>12</v>
      </c>
      <c r="C94" s="85" t="str">
        <f t="shared" si="12"/>
        <v>091</v>
      </c>
      <c r="D94" s="85" t="str">
        <f t="shared" si="13"/>
        <v>0912</v>
      </c>
      <c r="E94" s="86" t="s">
        <v>131</v>
      </c>
      <c r="F94" s="87">
        <v>121</v>
      </c>
      <c r="G94" s="88">
        <v>12</v>
      </c>
      <c r="H94" s="89">
        <v>3292</v>
      </c>
      <c r="I94" s="120">
        <v>950</v>
      </c>
      <c r="J94" s="120">
        <v>971</v>
      </c>
      <c r="K94" s="91" t="s">
        <v>170</v>
      </c>
      <c r="L94" s="121"/>
      <c r="M94" s="121"/>
      <c r="N94" s="121"/>
      <c r="O94" s="72">
        <v>121</v>
      </c>
    </row>
    <row r="95" spans="1:15" hidden="1" x14ac:dyDescent="0.25">
      <c r="A95" s="69">
        <f t="shared" si="5"/>
        <v>0</v>
      </c>
      <c r="B95" s="70" t="str">
        <f t="shared" si="6"/>
        <v xml:space="preserve"> </v>
      </c>
      <c r="C95" s="85" t="str">
        <f t="shared" si="12"/>
        <v xml:space="preserve">  </v>
      </c>
      <c r="D95" s="85" t="str">
        <f t="shared" si="13"/>
        <v xml:space="preserve">  </v>
      </c>
      <c r="E95" s="86"/>
      <c r="F95" s="87"/>
      <c r="G95" s="88"/>
      <c r="H95" s="89"/>
      <c r="I95" s="90"/>
      <c r="J95" s="90"/>
      <c r="K95" s="91"/>
      <c r="L95" s="116"/>
      <c r="M95" s="116"/>
      <c r="N95" s="116"/>
      <c r="O95" s="122"/>
    </row>
    <row r="96" spans="1:15" ht="38.25" x14ac:dyDescent="0.25">
      <c r="A96" s="69" t="str">
        <f t="shared" si="5"/>
        <v>Program 7007</v>
      </c>
      <c r="B96" s="70" t="str">
        <f t="shared" si="6"/>
        <v xml:space="preserve"> </v>
      </c>
      <c r="C96" s="85" t="str">
        <f t="shared" si="12"/>
        <v xml:space="preserve">  </v>
      </c>
      <c r="D96" s="85" t="str">
        <f t="shared" si="13"/>
        <v xml:space="preserve">  </v>
      </c>
      <c r="E96" s="129"/>
      <c r="F96" s="130"/>
      <c r="G96" s="131"/>
      <c r="H96" s="105" t="s">
        <v>184</v>
      </c>
      <c r="I96" s="100"/>
      <c r="J96" s="100"/>
      <c r="K96" s="106" t="s">
        <v>185</v>
      </c>
      <c r="L96" s="107">
        <f>SUM(L97,L109,L116,L156,L174)</f>
        <v>900973</v>
      </c>
      <c r="M96" s="107">
        <f>SUM(M97,M109,M116,M156,M174)</f>
        <v>0</v>
      </c>
      <c r="N96" s="107">
        <f>SUM(N97,N109,N116,N156,N174)</f>
        <v>900973</v>
      </c>
      <c r="O96" s="122"/>
    </row>
    <row r="97" spans="1:15" ht="38.25" x14ac:dyDescent="0.25">
      <c r="C97" s="85"/>
      <c r="D97" s="85"/>
      <c r="E97" s="108" t="s">
        <v>186</v>
      </c>
      <c r="F97" s="109">
        <v>121</v>
      </c>
      <c r="G97" s="110"/>
      <c r="H97" s="111" t="s">
        <v>187</v>
      </c>
      <c r="I97" s="112"/>
      <c r="J97" s="112"/>
      <c r="K97" s="113" t="s">
        <v>188</v>
      </c>
      <c r="L97" s="114">
        <f t="shared" ref="L97:N98" si="16">SUM(L98)</f>
        <v>2000</v>
      </c>
      <c r="M97" s="114">
        <f t="shared" si="16"/>
        <v>0</v>
      </c>
      <c r="N97" s="114">
        <f t="shared" si="16"/>
        <v>2000</v>
      </c>
      <c r="O97" s="115"/>
    </row>
    <row r="98" spans="1:15" ht="25.5" hidden="1" x14ac:dyDescent="0.25">
      <c r="C98" s="85"/>
      <c r="D98" s="85"/>
      <c r="E98" s="86"/>
      <c r="F98" s="87"/>
      <c r="G98" s="88"/>
      <c r="H98" s="89">
        <v>4</v>
      </c>
      <c r="I98" s="90"/>
      <c r="J98" s="90"/>
      <c r="K98" s="91" t="s">
        <v>134</v>
      </c>
      <c r="L98" s="116">
        <f t="shared" si="16"/>
        <v>2000</v>
      </c>
      <c r="M98" s="116">
        <f t="shared" si="16"/>
        <v>0</v>
      </c>
      <c r="N98" s="116">
        <f t="shared" si="16"/>
        <v>2000</v>
      </c>
      <c r="O98" s="117"/>
    </row>
    <row r="99" spans="1:15" ht="25.5" hidden="1" x14ac:dyDescent="0.25">
      <c r="C99" s="85"/>
      <c r="D99" s="85"/>
      <c r="E99" s="86"/>
      <c r="F99" s="87"/>
      <c r="G99" s="88"/>
      <c r="H99" s="89">
        <v>42</v>
      </c>
      <c r="I99" s="90"/>
      <c r="J99" s="90"/>
      <c r="K99" s="91" t="s">
        <v>135</v>
      </c>
      <c r="L99" s="116">
        <f>SUM(L102,L100)</f>
        <v>2000</v>
      </c>
      <c r="M99" s="116">
        <f t="shared" ref="M99:N99" si="17">SUM(M102,M100)</f>
        <v>0</v>
      </c>
      <c r="N99" s="116">
        <f t="shared" si="17"/>
        <v>2000</v>
      </c>
      <c r="O99" s="118"/>
    </row>
    <row r="100" spans="1:15" hidden="1" x14ac:dyDescent="0.25">
      <c r="C100" s="85"/>
      <c r="D100" s="85"/>
      <c r="E100" s="86"/>
      <c r="F100" s="87"/>
      <c r="G100" s="88"/>
      <c r="H100" s="89">
        <v>421</v>
      </c>
      <c r="I100" s="90"/>
      <c r="J100" s="90"/>
      <c r="K100" s="91" t="s">
        <v>136</v>
      </c>
      <c r="L100" s="116">
        <f t="shared" ref="L100:M100" si="18">SUM(L101)</f>
        <v>0</v>
      </c>
      <c r="M100" s="116">
        <f t="shared" si="18"/>
        <v>0</v>
      </c>
      <c r="N100" s="116">
        <f>SUM(N101)</f>
        <v>0</v>
      </c>
    </row>
    <row r="101" spans="1:15" hidden="1" x14ac:dyDescent="0.25">
      <c r="C101" s="85"/>
      <c r="D101" s="85"/>
      <c r="E101" s="86" t="s">
        <v>186</v>
      </c>
      <c r="F101" s="87">
        <v>121</v>
      </c>
      <c r="G101" s="88">
        <v>12</v>
      </c>
      <c r="H101" s="89">
        <v>4212</v>
      </c>
      <c r="I101" s="119">
        <v>951</v>
      </c>
      <c r="J101" s="120">
        <v>922</v>
      </c>
      <c r="K101" s="91" t="s">
        <v>68</v>
      </c>
      <c r="L101" s="121"/>
      <c r="M101" s="121"/>
      <c r="N101" s="121"/>
      <c r="O101" s="72">
        <v>122</v>
      </c>
    </row>
    <row r="102" spans="1:15" x14ac:dyDescent="0.25">
      <c r="C102" s="85"/>
      <c r="D102" s="85"/>
      <c r="E102" s="86"/>
      <c r="F102" s="87"/>
      <c r="G102" s="88"/>
      <c r="H102" s="89">
        <v>422</v>
      </c>
      <c r="I102" s="90"/>
      <c r="J102" s="90"/>
      <c r="K102" s="91" t="s">
        <v>137</v>
      </c>
      <c r="L102" s="116">
        <f>SUM(L103:L107)</f>
        <v>2000</v>
      </c>
      <c r="M102" s="116">
        <f>SUM(M103:M107)</f>
        <v>0</v>
      </c>
      <c r="N102" s="116">
        <f>SUM(N103:N107)</f>
        <v>2000</v>
      </c>
      <c r="O102" s="122"/>
    </row>
    <row r="103" spans="1:15" hidden="1" x14ac:dyDescent="0.25">
      <c r="C103" s="85"/>
      <c r="D103" s="85"/>
      <c r="E103" s="86" t="s">
        <v>186</v>
      </c>
      <c r="F103" s="87">
        <v>121</v>
      </c>
      <c r="G103" s="88">
        <v>12</v>
      </c>
      <c r="H103" s="89">
        <v>4221</v>
      </c>
      <c r="I103" s="119">
        <v>952</v>
      </c>
      <c r="J103" s="120">
        <v>923</v>
      </c>
      <c r="K103" s="91" t="s">
        <v>71</v>
      </c>
      <c r="L103" s="121">
        <v>2000</v>
      </c>
      <c r="M103" s="121">
        <f>+N103-L103</f>
        <v>0</v>
      </c>
      <c r="N103" s="121">
        <v>2000</v>
      </c>
      <c r="O103" s="72">
        <v>122</v>
      </c>
    </row>
    <row r="104" spans="1:15" hidden="1" x14ac:dyDescent="0.25">
      <c r="C104" s="85"/>
      <c r="D104" s="85"/>
      <c r="E104" s="86" t="s">
        <v>189</v>
      </c>
      <c r="F104" s="87">
        <v>121</v>
      </c>
      <c r="G104" s="88">
        <v>12</v>
      </c>
      <c r="H104" s="89">
        <v>4222</v>
      </c>
      <c r="I104" s="119">
        <v>953</v>
      </c>
      <c r="J104" s="120">
        <v>924</v>
      </c>
      <c r="K104" s="91" t="s">
        <v>138</v>
      </c>
      <c r="L104" s="121"/>
      <c r="M104" s="121"/>
      <c r="N104" s="121"/>
      <c r="O104" s="72">
        <v>122</v>
      </c>
    </row>
    <row r="105" spans="1:15" hidden="1" x14ac:dyDescent="0.25">
      <c r="C105" s="85"/>
      <c r="D105" s="85"/>
      <c r="E105" s="86" t="s">
        <v>190</v>
      </c>
      <c r="F105" s="87">
        <v>121</v>
      </c>
      <c r="G105" s="88">
        <v>12</v>
      </c>
      <c r="H105" s="89">
        <v>4223</v>
      </c>
      <c r="I105" s="119">
        <v>954</v>
      </c>
      <c r="J105" s="120">
        <v>925</v>
      </c>
      <c r="K105" s="91" t="s">
        <v>139</v>
      </c>
      <c r="L105" s="121"/>
      <c r="M105" s="121"/>
      <c r="N105" s="121"/>
      <c r="O105" s="72">
        <v>122</v>
      </c>
    </row>
    <row r="106" spans="1:15" hidden="1" x14ac:dyDescent="0.25">
      <c r="C106" s="85"/>
      <c r="D106" s="85"/>
      <c r="E106" s="86" t="s">
        <v>191</v>
      </c>
      <c r="F106" s="87">
        <v>121</v>
      </c>
      <c r="G106" s="88">
        <v>12</v>
      </c>
      <c r="H106" s="89">
        <v>4226</v>
      </c>
      <c r="I106" s="119">
        <v>955</v>
      </c>
      <c r="J106" s="120">
        <v>926</v>
      </c>
      <c r="K106" s="91" t="s">
        <v>140</v>
      </c>
      <c r="L106" s="121"/>
      <c r="M106" s="121"/>
      <c r="N106" s="121"/>
      <c r="O106" s="72">
        <v>122</v>
      </c>
    </row>
    <row r="107" spans="1:15" ht="25.5" hidden="1" x14ac:dyDescent="0.25">
      <c r="C107" s="85"/>
      <c r="D107" s="85"/>
      <c r="E107" s="86" t="s">
        <v>192</v>
      </c>
      <c r="F107" s="87">
        <v>121</v>
      </c>
      <c r="G107" s="88">
        <v>12</v>
      </c>
      <c r="H107" s="89">
        <v>4227</v>
      </c>
      <c r="I107" s="119">
        <v>956</v>
      </c>
      <c r="J107" s="120">
        <v>927</v>
      </c>
      <c r="K107" s="91" t="s">
        <v>74</v>
      </c>
      <c r="L107" s="121"/>
      <c r="M107" s="121"/>
      <c r="N107" s="121"/>
      <c r="O107" s="72">
        <v>122</v>
      </c>
    </row>
    <row r="108" spans="1:15" hidden="1" x14ac:dyDescent="0.25">
      <c r="A108" s="69">
        <f t="shared" ref="A108" si="19">H108</f>
        <v>0</v>
      </c>
      <c r="B108" s="70" t="str">
        <f t="shared" ref="B108" si="20">IF(J108&gt;0,G108," ")</f>
        <v xml:space="preserve"> </v>
      </c>
      <c r="C108" s="85" t="str">
        <f t="shared" ref="C108" si="21">IF(I108&gt;0,LEFT(E108,3),"  ")</f>
        <v xml:space="preserve">  </v>
      </c>
      <c r="D108" s="85" t="str">
        <f t="shared" ref="D108" si="22">IF(I108&gt;0,LEFT(E108,4),"  ")</f>
        <v xml:space="preserve">  </v>
      </c>
      <c r="E108" s="86"/>
      <c r="F108" s="87"/>
      <c r="G108" s="88"/>
      <c r="H108" s="89"/>
      <c r="I108" s="90"/>
      <c r="J108" s="90"/>
      <c r="K108" s="91"/>
      <c r="L108" s="116"/>
      <c r="M108" s="116"/>
      <c r="N108" s="116"/>
      <c r="O108" s="122"/>
    </row>
    <row r="109" spans="1:15" ht="43.5" customHeight="1" x14ac:dyDescent="0.25">
      <c r="A109" s="69" t="str">
        <f t="shared" si="5"/>
        <v>K 7007 09</v>
      </c>
      <c r="B109" s="70" t="str">
        <f t="shared" si="6"/>
        <v xml:space="preserve"> </v>
      </c>
      <c r="C109" s="85" t="str">
        <f t="shared" si="12"/>
        <v xml:space="preserve">  </v>
      </c>
      <c r="D109" s="85" t="str">
        <f t="shared" si="13"/>
        <v xml:space="preserve">  </v>
      </c>
      <c r="E109" s="108" t="s">
        <v>186</v>
      </c>
      <c r="F109" s="109">
        <v>121</v>
      </c>
      <c r="G109" s="110"/>
      <c r="H109" s="123" t="s">
        <v>193</v>
      </c>
      <c r="I109" s="90"/>
      <c r="J109" s="90"/>
      <c r="K109" s="113" t="s">
        <v>194</v>
      </c>
      <c r="L109" s="114">
        <f t="shared" ref="L109:N110" si="23">SUM(L110)</f>
        <v>18243</v>
      </c>
      <c r="M109" s="114">
        <f t="shared" si="23"/>
        <v>0</v>
      </c>
      <c r="N109" s="114">
        <f t="shared" si="23"/>
        <v>18243</v>
      </c>
      <c r="O109" s="122"/>
    </row>
    <row r="110" spans="1:15" hidden="1" x14ac:dyDescent="0.25">
      <c r="A110" s="69">
        <f t="shared" ref="A110:A177" si="24">H110</f>
        <v>3</v>
      </c>
      <c r="B110" s="70" t="str">
        <f t="shared" ref="B110:B177" si="25">IF(J110&gt;0,G110," ")</f>
        <v xml:space="preserve"> </v>
      </c>
      <c r="C110" s="85" t="str">
        <f t="shared" si="12"/>
        <v xml:space="preserve">  </v>
      </c>
      <c r="D110" s="85" t="str">
        <f t="shared" si="13"/>
        <v xml:space="preserve">  </v>
      </c>
      <c r="E110" s="86"/>
      <c r="F110" s="87"/>
      <c r="G110" s="88"/>
      <c r="H110" s="89">
        <v>3</v>
      </c>
      <c r="I110" s="90"/>
      <c r="J110" s="90"/>
      <c r="K110" s="91" t="s">
        <v>143</v>
      </c>
      <c r="L110" s="116">
        <f t="shared" si="23"/>
        <v>18243</v>
      </c>
      <c r="M110" s="116">
        <f t="shared" si="23"/>
        <v>0</v>
      </c>
      <c r="N110" s="116">
        <f t="shared" si="23"/>
        <v>18243</v>
      </c>
    </row>
    <row r="111" spans="1:15" hidden="1" x14ac:dyDescent="0.25">
      <c r="A111" s="69">
        <f t="shared" si="24"/>
        <v>32</v>
      </c>
      <c r="B111" s="70" t="str">
        <f t="shared" si="25"/>
        <v xml:space="preserve"> </v>
      </c>
      <c r="C111" s="85" t="str">
        <f t="shared" si="12"/>
        <v xml:space="preserve">  </v>
      </c>
      <c r="D111" s="85" t="str">
        <f t="shared" si="13"/>
        <v xml:space="preserve">  </v>
      </c>
      <c r="E111" s="86"/>
      <c r="F111" s="87"/>
      <c r="G111" s="88"/>
      <c r="H111" s="89">
        <v>32</v>
      </c>
      <c r="I111" s="90"/>
      <c r="J111" s="90"/>
      <c r="K111" s="91" t="s">
        <v>144</v>
      </c>
      <c r="L111" s="116">
        <f>SUM(L112)</f>
        <v>18243</v>
      </c>
      <c r="M111" s="116">
        <f>SUM(M112)</f>
        <v>0</v>
      </c>
      <c r="N111" s="116">
        <f>SUM(N112)</f>
        <v>18243</v>
      </c>
    </row>
    <row r="112" spans="1:15" x14ac:dyDescent="0.25">
      <c r="A112" s="69">
        <f t="shared" si="24"/>
        <v>323</v>
      </c>
      <c r="B112" s="70" t="str">
        <f t="shared" si="25"/>
        <v xml:space="preserve"> </v>
      </c>
      <c r="C112" s="85" t="str">
        <f t="shared" si="12"/>
        <v xml:space="preserve">  </v>
      </c>
      <c r="D112" s="85" t="str">
        <f t="shared" si="13"/>
        <v xml:space="preserve">  </v>
      </c>
      <c r="E112" s="86"/>
      <c r="F112" s="87"/>
      <c r="G112" s="88"/>
      <c r="H112" s="89">
        <v>323</v>
      </c>
      <c r="I112" s="90"/>
      <c r="J112" s="90"/>
      <c r="K112" s="91" t="s">
        <v>145</v>
      </c>
      <c r="L112" s="116">
        <f>SUM(L113:L114)</f>
        <v>18243</v>
      </c>
      <c r="M112" s="116">
        <f>SUM(M113:M114)</f>
        <v>0</v>
      </c>
      <c r="N112" s="116">
        <f>SUM(N113:N114)</f>
        <v>18243</v>
      </c>
      <c r="O112" s="122"/>
    </row>
    <row r="113" spans="1:15" ht="25.5" hidden="1" x14ac:dyDescent="0.25">
      <c r="A113" s="69">
        <f t="shared" si="24"/>
        <v>3232</v>
      </c>
      <c r="B113" s="70">
        <f t="shared" si="25"/>
        <v>12</v>
      </c>
      <c r="C113" s="85" t="str">
        <f t="shared" si="12"/>
        <v>092</v>
      </c>
      <c r="D113" s="85" t="str">
        <f t="shared" si="13"/>
        <v>0922</v>
      </c>
      <c r="E113" s="86" t="s">
        <v>186</v>
      </c>
      <c r="F113" s="87">
        <v>121</v>
      </c>
      <c r="G113" s="88">
        <v>12</v>
      </c>
      <c r="H113" s="89">
        <v>3232</v>
      </c>
      <c r="I113" s="119">
        <v>957</v>
      </c>
      <c r="J113" s="120">
        <v>972</v>
      </c>
      <c r="K113" s="91" t="s">
        <v>146</v>
      </c>
      <c r="L113" s="121">
        <v>18243</v>
      </c>
      <c r="M113" s="121">
        <f>+N113-L113</f>
        <v>0</v>
      </c>
      <c r="N113" s="121">
        <v>18243</v>
      </c>
      <c r="O113" s="72">
        <v>122</v>
      </c>
    </row>
    <row r="114" spans="1:15" hidden="1" x14ac:dyDescent="0.25">
      <c r="A114" s="69">
        <f t="shared" si="24"/>
        <v>3237</v>
      </c>
      <c r="B114" s="70">
        <f t="shared" si="25"/>
        <v>12</v>
      </c>
      <c r="C114" s="85" t="str">
        <f t="shared" si="12"/>
        <v>092</v>
      </c>
      <c r="D114" s="85" t="str">
        <f t="shared" si="13"/>
        <v>0922</v>
      </c>
      <c r="E114" s="86" t="s">
        <v>186</v>
      </c>
      <c r="F114" s="87">
        <v>121</v>
      </c>
      <c r="G114" s="88">
        <v>12</v>
      </c>
      <c r="H114" s="89">
        <v>3237</v>
      </c>
      <c r="I114" s="119">
        <v>958</v>
      </c>
      <c r="J114" s="120">
        <v>972</v>
      </c>
      <c r="K114" s="91" t="s">
        <v>147</v>
      </c>
      <c r="L114" s="121"/>
      <c r="M114" s="121"/>
      <c r="N114" s="121"/>
      <c r="O114" s="72">
        <v>122</v>
      </c>
    </row>
    <row r="115" spans="1:15" hidden="1" x14ac:dyDescent="0.25">
      <c r="A115" s="69">
        <f t="shared" si="24"/>
        <v>0</v>
      </c>
      <c r="B115" s="70" t="str">
        <f t="shared" si="25"/>
        <v xml:space="preserve"> </v>
      </c>
      <c r="C115" s="85" t="str">
        <f t="shared" si="12"/>
        <v xml:space="preserve">  </v>
      </c>
      <c r="D115" s="85" t="str">
        <f t="shared" si="13"/>
        <v xml:space="preserve">  </v>
      </c>
      <c r="E115" s="86"/>
      <c r="F115" s="87"/>
      <c r="G115" s="88"/>
      <c r="H115" s="89"/>
      <c r="I115" s="90"/>
      <c r="J115" s="90"/>
      <c r="K115" s="91"/>
      <c r="L115" s="116"/>
      <c r="M115" s="116"/>
      <c r="N115" s="116"/>
      <c r="O115" s="122"/>
    </row>
    <row r="116" spans="1:15" ht="38.25" x14ac:dyDescent="0.25">
      <c r="A116" s="69" t="str">
        <f t="shared" si="24"/>
        <v>A 7007 05</v>
      </c>
      <c r="B116" s="70" t="str">
        <f t="shared" si="25"/>
        <v xml:space="preserve"> </v>
      </c>
      <c r="C116" s="85" t="str">
        <f t="shared" si="12"/>
        <v xml:space="preserve">  </v>
      </c>
      <c r="D116" s="85" t="str">
        <f t="shared" si="13"/>
        <v xml:space="preserve">  </v>
      </c>
      <c r="E116" s="108" t="s">
        <v>186</v>
      </c>
      <c r="F116" s="109">
        <v>122</v>
      </c>
      <c r="G116" s="110"/>
      <c r="H116" s="124" t="s">
        <v>195</v>
      </c>
      <c r="I116" s="90"/>
      <c r="J116" s="90"/>
      <c r="K116" s="113" t="s">
        <v>196</v>
      </c>
      <c r="L116" s="125">
        <f>SUM(L117)</f>
        <v>227800</v>
      </c>
      <c r="M116" s="125">
        <f>SUM(M117)</f>
        <v>0</v>
      </c>
      <c r="N116" s="125">
        <f>SUM(N117)</f>
        <v>227800</v>
      </c>
    </row>
    <row r="117" spans="1:15" hidden="1" x14ac:dyDescent="0.25">
      <c r="A117" s="69">
        <f t="shared" si="24"/>
        <v>3</v>
      </c>
      <c r="B117" s="70" t="str">
        <f t="shared" si="25"/>
        <v xml:space="preserve"> </v>
      </c>
      <c r="C117" s="85" t="str">
        <f t="shared" si="12"/>
        <v xml:space="preserve">  </v>
      </c>
      <c r="D117" s="85" t="str">
        <f t="shared" si="13"/>
        <v xml:space="preserve">  </v>
      </c>
      <c r="E117" s="86"/>
      <c r="F117" s="87"/>
      <c r="G117" s="88"/>
      <c r="H117" s="89">
        <v>3</v>
      </c>
      <c r="I117" s="90"/>
      <c r="J117" s="90"/>
      <c r="K117" s="91" t="s">
        <v>143</v>
      </c>
      <c r="L117" s="116">
        <f>SUM(L118,L147,L152)</f>
        <v>227800</v>
      </c>
      <c r="M117" s="116">
        <f t="shared" ref="M117:N117" si="26">SUM(M118,M147,M152)</f>
        <v>0</v>
      </c>
      <c r="N117" s="116">
        <f t="shared" si="26"/>
        <v>227800</v>
      </c>
    </row>
    <row r="118" spans="1:15" hidden="1" x14ac:dyDescent="0.25">
      <c r="A118" s="69">
        <f t="shared" si="24"/>
        <v>32</v>
      </c>
      <c r="B118" s="70" t="str">
        <f t="shared" si="25"/>
        <v xml:space="preserve"> </v>
      </c>
      <c r="C118" s="85" t="str">
        <f t="shared" si="12"/>
        <v xml:space="preserve">  </v>
      </c>
      <c r="D118" s="85" t="str">
        <f t="shared" si="13"/>
        <v xml:space="preserve">  </v>
      </c>
      <c r="E118" s="86"/>
      <c r="F118" s="87"/>
      <c r="G118" s="88"/>
      <c r="H118" s="89">
        <v>32</v>
      </c>
      <c r="I118" s="90"/>
      <c r="J118" s="90"/>
      <c r="K118" s="91" t="s">
        <v>144</v>
      </c>
      <c r="L118" s="116">
        <f>SUM(L119,L123,L129,L139,L141)</f>
        <v>217800</v>
      </c>
      <c r="M118" s="116">
        <f>SUM(M119,M123,M129,M139,M141)</f>
        <v>0</v>
      </c>
      <c r="N118" s="116">
        <f>SUM(N119,N123,N129,N139,N141)</f>
        <v>217800</v>
      </c>
      <c r="O118" s="122"/>
    </row>
    <row r="119" spans="1:15" x14ac:dyDescent="0.25">
      <c r="A119" s="69">
        <f t="shared" si="24"/>
        <v>321</v>
      </c>
      <c r="B119" s="70" t="str">
        <f t="shared" si="25"/>
        <v xml:space="preserve"> </v>
      </c>
      <c r="C119" s="85" t="str">
        <f t="shared" si="12"/>
        <v xml:space="preserve">  </v>
      </c>
      <c r="D119" s="85" t="str">
        <f t="shared" si="13"/>
        <v xml:space="preserve">  </v>
      </c>
      <c r="E119" s="86"/>
      <c r="F119" s="87"/>
      <c r="G119" s="88"/>
      <c r="H119" s="89">
        <v>321</v>
      </c>
      <c r="I119" s="90"/>
      <c r="J119" s="90"/>
      <c r="K119" s="91" t="s">
        <v>150</v>
      </c>
      <c r="L119" s="116">
        <f>SUM(L120:L122)</f>
        <v>34000</v>
      </c>
      <c r="M119" s="116">
        <f>SUM(M120:M122)</f>
        <v>0</v>
      </c>
      <c r="N119" s="116">
        <f>SUM(N120:N122)</f>
        <v>34000</v>
      </c>
      <c r="O119" s="132"/>
    </row>
    <row r="120" spans="1:15" hidden="1" x14ac:dyDescent="0.25">
      <c r="A120" s="69">
        <f t="shared" si="24"/>
        <v>3211</v>
      </c>
      <c r="B120" s="70">
        <f t="shared" si="25"/>
        <v>12</v>
      </c>
      <c r="C120" s="85" t="str">
        <f t="shared" si="12"/>
        <v>092</v>
      </c>
      <c r="D120" s="85" t="str">
        <f t="shared" si="13"/>
        <v>0922</v>
      </c>
      <c r="E120" s="86" t="s">
        <v>186</v>
      </c>
      <c r="F120" s="87">
        <v>122</v>
      </c>
      <c r="G120" s="88">
        <v>12</v>
      </c>
      <c r="H120" s="89">
        <v>3211</v>
      </c>
      <c r="I120" s="120">
        <v>959</v>
      </c>
      <c r="J120" s="120">
        <v>973</v>
      </c>
      <c r="K120" s="91" t="s">
        <v>151</v>
      </c>
      <c r="L120" s="121">
        <v>25000</v>
      </c>
      <c r="M120" s="121">
        <f>+N120-L120</f>
        <v>0</v>
      </c>
      <c r="N120" s="121">
        <v>25000</v>
      </c>
      <c r="O120" s="122">
        <v>122</v>
      </c>
    </row>
    <row r="121" spans="1:15" hidden="1" x14ac:dyDescent="0.25">
      <c r="A121" s="69">
        <f t="shared" si="24"/>
        <v>3213</v>
      </c>
      <c r="B121" s="70">
        <f t="shared" si="25"/>
        <v>12</v>
      </c>
      <c r="C121" s="85" t="str">
        <f t="shared" si="12"/>
        <v>092</v>
      </c>
      <c r="D121" s="85" t="str">
        <f t="shared" si="13"/>
        <v>0922</v>
      </c>
      <c r="E121" s="86" t="s">
        <v>186</v>
      </c>
      <c r="F121" s="87">
        <v>122</v>
      </c>
      <c r="G121" s="88">
        <v>12</v>
      </c>
      <c r="H121" s="89">
        <v>3213</v>
      </c>
      <c r="I121" s="120">
        <v>960</v>
      </c>
      <c r="J121" s="120">
        <v>974</v>
      </c>
      <c r="K121" s="91" t="s">
        <v>152</v>
      </c>
      <c r="L121" s="121">
        <v>8000</v>
      </c>
      <c r="M121" s="121">
        <f t="shared" ref="M121:M122" si="27">+N121-L121</f>
        <v>0</v>
      </c>
      <c r="N121" s="121">
        <v>8000</v>
      </c>
      <c r="O121" s="122">
        <v>122</v>
      </c>
    </row>
    <row r="122" spans="1:15" ht="25.5" hidden="1" x14ac:dyDescent="0.25">
      <c r="A122" s="69">
        <f t="shared" si="24"/>
        <v>3214</v>
      </c>
      <c r="B122" s="70">
        <f t="shared" si="25"/>
        <v>12</v>
      </c>
      <c r="C122" s="85" t="str">
        <f t="shared" si="12"/>
        <v>092</v>
      </c>
      <c r="D122" s="85" t="str">
        <f t="shared" si="13"/>
        <v>0922</v>
      </c>
      <c r="E122" s="86" t="s">
        <v>186</v>
      </c>
      <c r="F122" s="87">
        <v>122</v>
      </c>
      <c r="G122" s="88">
        <v>12</v>
      </c>
      <c r="H122" s="89">
        <v>3214</v>
      </c>
      <c r="I122" s="120">
        <v>961</v>
      </c>
      <c r="J122" s="120">
        <v>975</v>
      </c>
      <c r="K122" s="91" t="s">
        <v>153</v>
      </c>
      <c r="L122" s="121">
        <v>1000</v>
      </c>
      <c r="M122" s="121">
        <f t="shared" si="27"/>
        <v>0</v>
      </c>
      <c r="N122" s="121">
        <v>1000</v>
      </c>
      <c r="O122" s="122">
        <v>122</v>
      </c>
    </row>
    <row r="123" spans="1:15" x14ac:dyDescent="0.25">
      <c r="A123" s="69">
        <f t="shared" si="24"/>
        <v>322</v>
      </c>
      <c r="B123" s="70" t="str">
        <f t="shared" si="25"/>
        <v xml:space="preserve"> </v>
      </c>
      <c r="C123" s="85" t="str">
        <f t="shared" si="12"/>
        <v xml:space="preserve">  </v>
      </c>
      <c r="D123" s="85" t="str">
        <f t="shared" si="13"/>
        <v xml:space="preserve">  </v>
      </c>
      <c r="E123" s="86"/>
      <c r="F123" s="87"/>
      <c r="G123" s="88"/>
      <c r="H123" s="89">
        <v>322</v>
      </c>
      <c r="I123" s="90"/>
      <c r="J123" s="90"/>
      <c r="K123" s="91" t="s">
        <v>154</v>
      </c>
      <c r="L123" s="116">
        <f>SUM(L124:L128)</f>
        <v>105000</v>
      </c>
      <c r="M123" s="116">
        <f>SUM(M124:M128)</f>
        <v>0</v>
      </c>
      <c r="N123" s="116">
        <f>SUM(N124:N128)</f>
        <v>105000</v>
      </c>
      <c r="O123" s="122"/>
    </row>
    <row r="124" spans="1:15" ht="25.5" hidden="1" x14ac:dyDescent="0.25">
      <c r="A124" s="69">
        <f t="shared" si="24"/>
        <v>3221</v>
      </c>
      <c r="B124" s="70">
        <f t="shared" si="25"/>
        <v>12</v>
      </c>
      <c r="C124" s="85" t="str">
        <f t="shared" si="12"/>
        <v>092</v>
      </c>
      <c r="D124" s="85" t="str">
        <f t="shared" si="13"/>
        <v>0922</v>
      </c>
      <c r="E124" s="86" t="s">
        <v>186</v>
      </c>
      <c r="F124" s="87">
        <v>122</v>
      </c>
      <c r="G124" s="88">
        <v>12</v>
      </c>
      <c r="H124" s="89">
        <v>3221</v>
      </c>
      <c r="I124" s="120">
        <v>962</v>
      </c>
      <c r="J124" s="120">
        <v>976</v>
      </c>
      <c r="K124" s="91" t="s">
        <v>155</v>
      </c>
      <c r="L124" s="121">
        <v>70000</v>
      </c>
      <c r="M124" s="121">
        <f>+N124-L124</f>
        <v>0</v>
      </c>
      <c r="N124" s="121">
        <v>70000</v>
      </c>
      <c r="O124" s="122">
        <v>122</v>
      </c>
    </row>
    <row r="125" spans="1:15" hidden="1" x14ac:dyDescent="0.25">
      <c r="A125" s="69">
        <f t="shared" si="24"/>
        <v>3222</v>
      </c>
      <c r="B125" s="70">
        <f t="shared" si="25"/>
        <v>12</v>
      </c>
      <c r="C125" s="85" t="str">
        <f t="shared" si="12"/>
        <v>092</v>
      </c>
      <c r="D125" s="85" t="str">
        <f t="shared" si="13"/>
        <v>0922</v>
      </c>
      <c r="E125" s="86" t="s">
        <v>186</v>
      </c>
      <c r="F125" s="87">
        <v>122</v>
      </c>
      <c r="G125" s="88">
        <v>12</v>
      </c>
      <c r="H125" s="89">
        <v>3222</v>
      </c>
      <c r="I125" s="120">
        <v>963</v>
      </c>
      <c r="J125" s="120">
        <v>977</v>
      </c>
      <c r="K125" s="91" t="s">
        <v>197</v>
      </c>
      <c r="L125" s="121"/>
      <c r="M125" s="121">
        <f t="shared" ref="M125:M128" si="28">+N125-L125</f>
        <v>0</v>
      </c>
      <c r="N125" s="121"/>
      <c r="O125" s="122">
        <v>122</v>
      </c>
    </row>
    <row r="126" spans="1:15" ht="25.5" hidden="1" x14ac:dyDescent="0.25">
      <c r="A126" s="69">
        <f t="shared" si="24"/>
        <v>3224</v>
      </c>
      <c r="B126" s="70">
        <f t="shared" si="25"/>
        <v>12</v>
      </c>
      <c r="C126" s="85" t="str">
        <f t="shared" si="12"/>
        <v>092</v>
      </c>
      <c r="D126" s="85" t="str">
        <f t="shared" si="13"/>
        <v>0922</v>
      </c>
      <c r="E126" s="86" t="s">
        <v>186</v>
      </c>
      <c r="F126" s="87">
        <v>122</v>
      </c>
      <c r="G126" s="88">
        <v>12</v>
      </c>
      <c r="H126" s="89">
        <v>3224</v>
      </c>
      <c r="I126" s="120">
        <v>964</v>
      </c>
      <c r="J126" s="120">
        <v>978</v>
      </c>
      <c r="K126" s="91" t="s">
        <v>157</v>
      </c>
      <c r="L126" s="121">
        <v>13000</v>
      </c>
      <c r="M126" s="121">
        <f t="shared" si="28"/>
        <v>0</v>
      </c>
      <c r="N126" s="121">
        <v>13000</v>
      </c>
      <c r="O126" s="122">
        <v>122</v>
      </c>
    </row>
    <row r="127" spans="1:15" hidden="1" x14ac:dyDescent="0.25">
      <c r="A127" s="69">
        <f t="shared" si="24"/>
        <v>3225</v>
      </c>
      <c r="B127" s="70">
        <f t="shared" si="25"/>
        <v>12</v>
      </c>
      <c r="C127" s="85" t="str">
        <f t="shared" si="12"/>
        <v>092</v>
      </c>
      <c r="D127" s="85" t="str">
        <f t="shared" si="13"/>
        <v>0922</v>
      </c>
      <c r="E127" s="86" t="s">
        <v>186</v>
      </c>
      <c r="F127" s="87">
        <v>122</v>
      </c>
      <c r="G127" s="88">
        <v>12</v>
      </c>
      <c r="H127" s="89">
        <v>3225</v>
      </c>
      <c r="I127" s="120">
        <v>965</v>
      </c>
      <c r="J127" s="120">
        <v>979</v>
      </c>
      <c r="K127" s="91" t="s">
        <v>158</v>
      </c>
      <c r="L127" s="121">
        <v>20000</v>
      </c>
      <c r="M127" s="121">
        <f t="shared" si="28"/>
        <v>0</v>
      </c>
      <c r="N127" s="121">
        <v>20000</v>
      </c>
      <c r="O127" s="122">
        <v>122</v>
      </c>
    </row>
    <row r="128" spans="1:15" ht="25.5" hidden="1" x14ac:dyDescent="0.25">
      <c r="A128" s="69">
        <f t="shared" si="24"/>
        <v>3227</v>
      </c>
      <c r="B128" s="70">
        <f t="shared" si="25"/>
        <v>12</v>
      </c>
      <c r="C128" s="85" t="str">
        <f t="shared" si="12"/>
        <v>092</v>
      </c>
      <c r="D128" s="85" t="str">
        <f t="shared" si="13"/>
        <v>0922</v>
      </c>
      <c r="E128" s="86" t="s">
        <v>186</v>
      </c>
      <c r="F128" s="87">
        <v>122</v>
      </c>
      <c r="G128" s="88">
        <v>12</v>
      </c>
      <c r="H128" s="89">
        <v>3227</v>
      </c>
      <c r="I128" s="120">
        <v>966</v>
      </c>
      <c r="J128" s="120">
        <v>980</v>
      </c>
      <c r="K128" s="91" t="s">
        <v>159</v>
      </c>
      <c r="L128" s="121">
        <v>2000</v>
      </c>
      <c r="M128" s="121">
        <f t="shared" si="28"/>
        <v>0</v>
      </c>
      <c r="N128" s="121">
        <v>2000</v>
      </c>
      <c r="O128" s="122">
        <v>122</v>
      </c>
    </row>
    <row r="129" spans="1:15" x14ac:dyDescent="0.25">
      <c r="A129" s="69">
        <f t="shared" si="24"/>
        <v>323</v>
      </c>
      <c r="B129" s="70" t="str">
        <f t="shared" si="25"/>
        <v xml:space="preserve"> </v>
      </c>
      <c r="C129" s="85" t="str">
        <f t="shared" si="12"/>
        <v xml:space="preserve">  </v>
      </c>
      <c r="D129" s="85" t="str">
        <f t="shared" si="13"/>
        <v xml:space="preserve">  </v>
      </c>
      <c r="E129" s="86"/>
      <c r="F129" s="87"/>
      <c r="G129" s="88"/>
      <c r="H129" s="89">
        <v>323</v>
      </c>
      <c r="I129" s="90"/>
      <c r="J129" s="90"/>
      <c r="K129" s="91" t="s">
        <v>145</v>
      </c>
      <c r="L129" s="116">
        <f>SUM(L130:L138)</f>
        <v>61100</v>
      </c>
      <c r="M129" s="116">
        <f>SUM(M130:M138)</f>
        <v>0</v>
      </c>
      <c r="N129" s="116">
        <f>SUM(N130:N138)</f>
        <v>61100</v>
      </c>
      <c r="O129" s="122"/>
    </row>
    <row r="130" spans="1:15" hidden="1" x14ac:dyDescent="0.25">
      <c r="A130" s="69">
        <f t="shared" si="24"/>
        <v>3231</v>
      </c>
      <c r="B130" s="70">
        <f t="shared" si="25"/>
        <v>12</v>
      </c>
      <c r="C130" s="85" t="str">
        <f t="shared" si="12"/>
        <v>092</v>
      </c>
      <c r="D130" s="85" t="str">
        <f t="shared" si="13"/>
        <v>0922</v>
      </c>
      <c r="E130" s="86" t="s">
        <v>186</v>
      </c>
      <c r="F130" s="87">
        <v>122</v>
      </c>
      <c r="G130" s="88">
        <v>12</v>
      </c>
      <c r="H130" s="89">
        <v>3231</v>
      </c>
      <c r="I130" s="120">
        <v>967</v>
      </c>
      <c r="J130" s="120">
        <v>981</v>
      </c>
      <c r="K130" s="91" t="s">
        <v>160</v>
      </c>
      <c r="L130" s="121">
        <v>11000</v>
      </c>
      <c r="M130" s="121">
        <f t="shared" ref="M130:M138" si="29">+N130-L130</f>
        <v>0</v>
      </c>
      <c r="N130" s="121">
        <v>11000</v>
      </c>
      <c r="O130" s="122">
        <v>122</v>
      </c>
    </row>
    <row r="131" spans="1:15" ht="25.5" hidden="1" x14ac:dyDescent="0.25">
      <c r="A131" s="69">
        <f t="shared" si="24"/>
        <v>3232</v>
      </c>
      <c r="B131" s="70">
        <f t="shared" si="25"/>
        <v>12</v>
      </c>
      <c r="C131" s="85" t="str">
        <f t="shared" si="12"/>
        <v>092</v>
      </c>
      <c r="D131" s="85" t="str">
        <f t="shared" si="13"/>
        <v>0922</v>
      </c>
      <c r="E131" s="86" t="s">
        <v>186</v>
      </c>
      <c r="F131" s="87">
        <v>122</v>
      </c>
      <c r="G131" s="88">
        <v>12</v>
      </c>
      <c r="H131" s="89">
        <v>3232</v>
      </c>
      <c r="I131" s="120">
        <v>968</v>
      </c>
      <c r="J131" s="120">
        <v>982</v>
      </c>
      <c r="K131" s="91" t="s">
        <v>146</v>
      </c>
      <c r="L131" s="121">
        <v>11500</v>
      </c>
      <c r="M131" s="121">
        <f t="shared" si="29"/>
        <v>0</v>
      </c>
      <c r="N131" s="121">
        <v>11500</v>
      </c>
      <c r="O131" s="122">
        <v>122</v>
      </c>
    </row>
    <row r="132" spans="1:15" hidden="1" x14ac:dyDescent="0.25">
      <c r="A132" s="69">
        <f t="shared" si="24"/>
        <v>3233</v>
      </c>
      <c r="B132" s="70">
        <f t="shared" si="25"/>
        <v>12</v>
      </c>
      <c r="C132" s="85" t="str">
        <f t="shared" si="12"/>
        <v>092</v>
      </c>
      <c r="D132" s="85" t="str">
        <f t="shared" si="13"/>
        <v>0922</v>
      </c>
      <c r="E132" s="86" t="s">
        <v>186</v>
      </c>
      <c r="F132" s="87">
        <v>122</v>
      </c>
      <c r="G132" s="88">
        <v>12</v>
      </c>
      <c r="H132" s="89">
        <v>3233</v>
      </c>
      <c r="I132" s="120">
        <v>969</v>
      </c>
      <c r="J132" s="120">
        <v>983</v>
      </c>
      <c r="K132" s="91" t="s">
        <v>161</v>
      </c>
      <c r="L132" s="121"/>
      <c r="M132" s="121">
        <f t="shared" si="29"/>
        <v>0</v>
      </c>
      <c r="N132" s="121"/>
      <c r="O132" s="122">
        <v>122</v>
      </c>
    </row>
    <row r="133" spans="1:15" hidden="1" x14ac:dyDescent="0.25">
      <c r="A133" s="69">
        <f t="shared" si="24"/>
        <v>3234</v>
      </c>
      <c r="B133" s="70">
        <f t="shared" si="25"/>
        <v>12</v>
      </c>
      <c r="C133" s="85" t="str">
        <f t="shared" si="12"/>
        <v>092</v>
      </c>
      <c r="D133" s="85" t="str">
        <f t="shared" si="13"/>
        <v>0922</v>
      </c>
      <c r="E133" s="86" t="s">
        <v>186</v>
      </c>
      <c r="F133" s="87">
        <v>122</v>
      </c>
      <c r="G133" s="88">
        <v>12</v>
      </c>
      <c r="H133" s="89">
        <v>3234</v>
      </c>
      <c r="I133" s="120">
        <v>970</v>
      </c>
      <c r="J133" s="120">
        <v>984</v>
      </c>
      <c r="K133" s="91" t="s">
        <v>162</v>
      </c>
      <c r="L133" s="121">
        <v>32750</v>
      </c>
      <c r="M133" s="121">
        <f t="shared" si="29"/>
        <v>0</v>
      </c>
      <c r="N133" s="121">
        <v>32750</v>
      </c>
      <c r="O133" s="122">
        <v>122</v>
      </c>
    </row>
    <row r="134" spans="1:15" hidden="1" x14ac:dyDescent="0.25">
      <c r="A134" s="69">
        <f t="shared" si="24"/>
        <v>3235</v>
      </c>
      <c r="B134" s="70">
        <f t="shared" si="25"/>
        <v>12</v>
      </c>
      <c r="C134" s="85" t="str">
        <f t="shared" si="12"/>
        <v>092</v>
      </c>
      <c r="D134" s="85" t="str">
        <f t="shared" si="13"/>
        <v>0922</v>
      </c>
      <c r="E134" s="86" t="s">
        <v>186</v>
      </c>
      <c r="F134" s="87">
        <v>122</v>
      </c>
      <c r="G134" s="88">
        <v>12</v>
      </c>
      <c r="H134" s="89">
        <v>3235</v>
      </c>
      <c r="I134" s="120">
        <v>971</v>
      </c>
      <c r="J134" s="120">
        <v>985</v>
      </c>
      <c r="K134" s="91" t="s">
        <v>163</v>
      </c>
      <c r="L134" s="121"/>
      <c r="M134" s="121">
        <f t="shared" si="29"/>
        <v>0</v>
      </c>
      <c r="N134" s="121"/>
      <c r="O134" s="122">
        <v>122</v>
      </c>
    </row>
    <row r="135" spans="1:15" hidden="1" x14ac:dyDescent="0.25">
      <c r="A135" s="69">
        <f t="shared" si="24"/>
        <v>3236</v>
      </c>
      <c r="B135" s="70">
        <f t="shared" si="25"/>
        <v>12</v>
      </c>
      <c r="C135" s="85" t="str">
        <f t="shared" si="12"/>
        <v>092</v>
      </c>
      <c r="D135" s="85" t="str">
        <f t="shared" si="13"/>
        <v>0922</v>
      </c>
      <c r="E135" s="86" t="s">
        <v>186</v>
      </c>
      <c r="F135" s="87">
        <v>122</v>
      </c>
      <c r="G135" s="88">
        <v>12</v>
      </c>
      <c r="H135" s="89">
        <v>3236</v>
      </c>
      <c r="I135" s="120">
        <v>972</v>
      </c>
      <c r="J135" s="120">
        <v>986</v>
      </c>
      <c r="K135" s="91" t="s">
        <v>164</v>
      </c>
      <c r="L135" s="121"/>
      <c r="M135" s="121">
        <f t="shared" si="29"/>
        <v>0</v>
      </c>
      <c r="N135" s="121"/>
      <c r="O135" s="122">
        <v>122</v>
      </c>
    </row>
    <row r="136" spans="1:15" hidden="1" x14ac:dyDescent="0.25">
      <c r="A136" s="69">
        <f t="shared" si="24"/>
        <v>3237</v>
      </c>
      <c r="B136" s="70">
        <f t="shared" si="25"/>
        <v>12</v>
      </c>
      <c r="C136" s="85" t="str">
        <f t="shared" si="12"/>
        <v>092</v>
      </c>
      <c r="D136" s="85" t="str">
        <f t="shared" si="13"/>
        <v>0922</v>
      </c>
      <c r="E136" s="86" t="s">
        <v>186</v>
      </c>
      <c r="F136" s="87">
        <v>122</v>
      </c>
      <c r="G136" s="88">
        <v>12</v>
      </c>
      <c r="H136" s="89">
        <v>3237</v>
      </c>
      <c r="I136" s="120">
        <v>973</v>
      </c>
      <c r="J136" s="120">
        <v>987</v>
      </c>
      <c r="K136" s="91" t="s">
        <v>165</v>
      </c>
      <c r="L136" s="121"/>
      <c r="M136" s="121">
        <f t="shared" si="29"/>
        <v>0</v>
      </c>
      <c r="N136" s="121"/>
      <c r="O136" s="122">
        <v>122</v>
      </c>
    </row>
    <row r="137" spans="1:15" hidden="1" x14ac:dyDescent="0.25">
      <c r="A137" s="69">
        <f t="shared" si="24"/>
        <v>3238</v>
      </c>
      <c r="B137" s="70">
        <f t="shared" si="25"/>
        <v>12</v>
      </c>
      <c r="C137" s="85" t="str">
        <f t="shared" si="12"/>
        <v>092</v>
      </c>
      <c r="D137" s="85" t="str">
        <f t="shared" si="13"/>
        <v>0922</v>
      </c>
      <c r="E137" s="86" t="s">
        <v>186</v>
      </c>
      <c r="F137" s="87">
        <v>122</v>
      </c>
      <c r="G137" s="88">
        <v>12</v>
      </c>
      <c r="H137" s="89">
        <v>3238</v>
      </c>
      <c r="I137" s="120">
        <v>974</v>
      </c>
      <c r="J137" s="120">
        <v>988</v>
      </c>
      <c r="K137" s="91" t="s">
        <v>166</v>
      </c>
      <c r="L137" s="121">
        <v>850</v>
      </c>
      <c r="M137" s="121">
        <f t="shared" si="29"/>
        <v>0</v>
      </c>
      <c r="N137" s="121">
        <v>850</v>
      </c>
      <c r="O137" s="122">
        <v>122</v>
      </c>
    </row>
    <row r="138" spans="1:15" hidden="1" x14ac:dyDescent="0.25">
      <c r="A138" s="69">
        <f t="shared" si="24"/>
        <v>3239</v>
      </c>
      <c r="B138" s="70">
        <f t="shared" si="25"/>
        <v>12</v>
      </c>
      <c r="C138" s="85" t="str">
        <f t="shared" si="12"/>
        <v>092</v>
      </c>
      <c r="D138" s="85" t="str">
        <f t="shared" si="13"/>
        <v>0922</v>
      </c>
      <c r="E138" s="86" t="s">
        <v>186</v>
      </c>
      <c r="F138" s="87">
        <v>122</v>
      </c>
      <c r="G138" s="88">
        <v>12</v>
      </c>
      <c r="H138" s="89">
        <v>3239</v>
      </c>
      <c r="I138" s="120">
        <v>975</v>
      </c>
      <c r="J138" s="120">
        <v>989</v>
      </c>
      <c r="K138" s="91" t="s">
        <v>167</v>
      </c>
      <c r="L138" s="121">
        <v>5000</v>
      </c>
      <c r="M138" s="121">
        <f t="shared" si="29"/>
        <v>0</v>
      </c>
      <c r="N138" s="121">
        <v>5000</v>
      </c>
      <c r="O138" s="122">
        <v>122</v>
      </c>
    </row>
    <row r="139" spans="1:15" ht="25.5" hidden="1" x14ac:dyDescent="0.25">
      <c r="A139" s="69">
        <f t="shared" si="24"/>
        <v>324</v>
      </c>
      <c r="B139" s="70" t="str">
        <f t="shared" si="25"/>
        <v xml:space="preserve"> </v>
      </c>
      <c r="C139" s="85" t="str">
        <f t="shared" si="12"/>
        <v xml:space="preserve">  </v>
      </c>
      <c r="D139" s="85" t="str">
        <f t="shared" si="13"/>
        <v xml:space="preserve">  </v>
      </c>
      <c r="E139" s="86"/>
      <c r="F139" s="87"/>
      <c r="G139" s="88"/>
      <c r="H139" s="89">
        <v>324</v>
      </c>
      <c r="I139" s="90"/>
      <c r="J139" s="90"/>
      <c r="K139" s="91" t="s">
        <v>168</v>
      </c>
      <c r="L139" s="116">
        <f>SUM(L140)</f>
        <v>0</v>
      </c>
      <c r="M139" s="116">
        <f>SUM(M140)</f>
        <v>0</v>
      </c>
      <c r="N139" s="116">
        <f>SUM(N140)</f>
        <v>0</v>
      </c>
      <c r="O139" s="122"/>
    </row>
    <row r="140" spans="1:15" ht="25.5" hidden="1" x14ac:dyDescent="0.25">
      <c r="A140" s="69">
        <f t="shared" si="24"/>
        <v>3241</v>
      </c>
      <c r="B140" s="70">
        <f t="shared" si="25"/>
        <v>12</v>
      </c>
      <c r="C140" s="85" t="str">
        <f t="shared" si="12"/>
        <v>092</v>
      </c>
      <c r="D140" s="85" t="str">
        <f t="shared" si="13"/>
        <v>0922</v>
      </c>
      <c r="E140" s="86" t="s">
        <v>186</v>
      </c>
      <c r="F140" s="87">
        <v>122</v>
      </c>
      <c r="G140" s="88">
        <v>12</v>
      </c>
      <c r="H140" s="89">
        <v>3241</v>
      </c>
      <c r="I140" s="120">
        <v>976</v>
      </c>
      <c r="J140" s="120">
        <v>990</v>
      </c>
      <c r="K140" s="91" t="s">
        <v>168</v>
      </c>
      <c r="L140" s="121"/>
      <c r="M140" s="121"/>
      <c r="N140" s="121"/>
      <c r="O140" s="122">
        <v>122</v>
      </c>
    </row>
    <row r="141" spans="1:15" ht="25.5" x14ac:dyDescent="0.25">
      <c r="A141" s="69">
        <f t="shared" si="24"/>
        <v>329</v>
      </c>
      <c r="B141" s="70" t="str">
        <f t="shared" si="25"/>
        <v xml:space="preserve"> </v>
      </c>
      <c r="C141" s="85" t="str">
        <f t="shared" si="12"/>
        <v xml:space="preserve">  </v>
      </c>
      <c r="D141" s="85" t="str">
        <f t="shared" si="13"/>
        <v xml:space="preserve">  </v>
      </c>
      <c r="E141" s="86"/>
      <c r="F141" s="87"/>
      <c r="G141" s="88"/>
      <c r="H141" s="89">
        <v>329</v>
      </c>
      <c r="I141" s="90"/>
      <c r="J141" s="90"/>
      <c r="K141" s="91" t="s">
        <v>169</v>
      </c>
      <c r="L141" s="116">
        <f>SUM(L142:L146)</f>
        <v>17700</v>
      </c>
      <c r="M141" s="116">
        <f>SUM(M142:M146)</f>
        <v>0</v>
      </c>
      <c r="N141" s="116">
        <f>SUM(N142:N146)</f>
        <v>17700</v>
      </c>
    </row>
    <row r="142" spans="1:15" hidden="1" x14ac:dyDescent="0.25">
      <c r="A142" s="69">
        <f t="shared" si="24"/>
        <v>3292</v>
      </c>
      <c r="B142" s="70">
        <f t="shared" si="25"/>
        <v>12</v>
      </c>
      <c r="C142" s="85" t="str">
        <f t="shared" si="12"/>
        <v>092</v>
      </c>
      <c r="D142" s="85" t="str">
        <f t="shared" si="13"/>
        <v>0922</v>
      </c>
      <c r="E142" s="86" t="s">
        <v>186</v>
      </c>
      <c r="F142" s="87">
        <v>122</v>
      </c>
      <c r="G142" s="88">
        <v>12</v>
      </c>
      <c r="H142" s="89">
        <v>3292</v>
      </c>
      <c r="I142" s="120">
        <v>977</v>
      </c>
      <c r="J142" s="120">
        <v>991</v>
      </c>
      <c r="K142" s="91" t="s">
        <v>170</v>
      </c>
      <c r="L142" s="121"/>
      <c r="M142" s="121">
        <f t="shared" ref="M142:M146" si="30">+N142-L142</f>
        <v>0</v>
      </c>
      <c r="N142" s="121"/>
      <c r="O142" s="122">
        <v>122</v>
      </c>
    </row>
    <row r="143" spans="1:15" hidden="1" x14ac:dyDescent="0.25">
      <c r="A143" s="69">
        <f t="shared" si="24"/>
        <v>3293</v>
      </c>
      <c r="B143" s="70">
        <f t="shared" si="25"/>
        <v>12</v>
      </c>
      <c r="C143" s="85" t="str">
        <f t="shared" si="12"/>
        <v>092</v>
      </c>
      <c r="D143" s="85" t="str">
        <f t="shared" si="13"/>
        <v>0922</v>
      </c>
      <c r="E143" s="86" t="s">
        <v>186</v>
      </c>
      <c r="F143" s="87">
        <v>122</v>
      </c>
      <c r="G143" s="88">
        <v>12</v>
      </c>
      <c r="H143" s="89">
        <v>3293</v>
      </c>
      <c r="I143" s="120">
        <v>978</v>
      </c>
      <c r="J143" s="120">
        <v>992</v>
      </c>
      <c r="K143" s="91" t="s">
        <v>171</v>
      </c>
      <c r="L143" s="121">
        <v>8000</v>
      </c>
      <c r="M143" s="121">
        <f t="shared" si="30"/>
        <v>0</v>
      </c>
      <c r="N143" s="121">
        <v>8000</v>
      </c>
      <c r="O143" s="122">
        <v>122</v>
      </c>
    </row>
    <row r="144" spans="1:15" hidden="1" x14ac:dyDescent="0.25">
      <c r="A144" s="69">
        <f t="shared" si="24"/>
        <v>3294</v>
      </c>
      <c r="B144" s="70">
        <f t="shared" si="25"/>
        <v>12</v>
      </c>
      <c r="C144" s="85" t="str">
        <f t="shared" si="12"/>
        <v>092</v>
      </c>
      <c r="D144" s="85" t="str">
        <f t="shared" si="13"/>
        <v>0922</v>
      </c>
      <c r="E144" s="86" t="s">
        <v>186</v>
      </c>
      <c r="F144" s="87">
        <v>122</v>
      </c>
      <c r="G144" s="88">
        <v>12</v>
      </c>
      <c r="H144" s="89">
        <v>3294</v>
      </c>
      <c r="I144" s="120">
        <v>979</v>
      </c>
      <c r="J144" s="120">
        <v>993</v>
      </c>
      <c r="K144" s="127" t="s">
        <v>172</v>
      </c>
      <c r="L144" s="121"/>
      <c r="M144" s="121">
        <f t="shared" si="30"/>
        <v>0</v>
      </c>
      <c r="N144" s="121"/>
      <c r="O144" s="122">
        <v>122</v>
      </c>
    </row>
    <row r="145" spans="1:15" hidden="1" x14ac:dyDescent="0.25">
      <c r="A145" s="69">
        <f t="shared" si="24"/>
        <v>3295</v>
      </c>
      <c r="B145" s="70">
        <f t="shared" si="25"/>
        <v>12</v>
      </c>
      <c r="C145" s="85" t="str">
        <f t="shared" si="12"/>
        <v>092</v>
      </c>
      <c r="D145" s="85" t="str">
        <f t="shared" si="13"/>
        <v>0922</v>
      </c>
      <c r="E145" s="86" t="s">
        <v>186</v>
      </c>
      <c r="F145" s="87">
        <v>122</v>
      </c>
      <c r="G145" s="88">
        <v>12</v>
      </c>
      <c r="H145" s="89">
        <v>3295</v>
      </c>
      <c r="I145" s="120">
        <v>980</v>
      </c>
      <c r="J145" s="120">
        <v>994</v>
      </c>
      <c r="K145" s="91" t="s">
        <v>173</v>
      </c>
      <c r="L145" s="121">
        <v>1000</v>
      </c>
      <c r="M145" s="121">
        <f t="shared" si="30"/>
        <v>0</v>
      </c>
      <c r="N145" s="121">
        <v>1000</v>
      </c>
      <c r="O145" s="122">
        <v>122</v>
      </c>
    </row>
    <row r="146" spans="1:15" ht="25.5" hidden="1" x14ac:dyDescent="0.25">
      <c r="A146" s="69">
        <f t="shared" si="24"/>
        <v>3299</v>
      </c>
      <c r="B146" s="70">
        <f t="shared" si="25"/>
        <v>12</v>
      </c>
      <c r="C146" s="85" t="str">
        <f t="shared" si="12"/>
        <v>092</v>
      </c>
      <c r="D146" s="85" t="str">
        <f t="shared" si="13"/>
        <v>0922</v>
      </c>
      <c r="E146" s="86" t="s">
        <v>186</v>
      </c>
      <c r="F146" s="87">
        <v>122</v>
      </c>
      <c r="G146" s="88">
        <v>12</v>
      </c>
      <c r="H146" s="89">
        <v>3299</v>
      </c>
      <c r="I146" s="120">
        <v>981</v>
      </c>
      <c r="J146" s="120">
        <v>995</v>
      </c>
      <c r="K146" s="91" t="s">
        <v>169</v>
      </c>
      <c r="L146" s="121">
        <v>8700</v>
      </c>
      <c r="M146" s="121">
        <f t="shared" si="30"/>
        <v>0</v>
      </c>
      <c r="N146" s="121">
        <v>8700</v>
      </c>
      <c r="O146" s="122">
        <v>122</v>
      </c>
    </row>
    <row r="147" spans="1:15" hidden="1" x14ac:dyDescent="0.25">
      <c r="A147" s="69">
        <f t="shared" si="24"/>
        <v>34</v>
      </c>
      <c r="B147" s="70" t="str">
        <f t="shared" si="25"/>
        <v xml:space="preserve"> </v>
      </c>
      <c r="C147" s="85" t="str">
        <f t="shared" si="12"/>
        <v xml:space="preserve">  </v>
      </c>
      <c r="D147" s="85" t="str">
        <f t="shared" si="13"/>
        <v xml:space="preserve">  </v>
      </c>
      <c r="E147" s="86"/>
      <c r="F147" s="87"/>
      <c r="G147" s="88"/>
      <c r="H147" s="89">
        <v>34</v>
      </c>
      <c r="I147" s="90"/>
      <c r="J147" s="90"/>
      <c r="K147" s="91" t="s">
        <v>174</v>
      </c>
      <c r="L147" s="116">
        <f>SUM(L148)</f>
        <v>0</v>
      </c>
      <c r="M147" s="116">
        <f>SUM(M148)</f>
        <v>0</v>
      </c>
      <c r="N147" s="116">
        <f>SUM(N148)</f>
        <v>0</v>
      </c>
      <c r="O147" s="122"/>
    </row>
    <row r="148" spans="1:15" hidden="1" x14ac:dyDescent="0.25">
      <c r="A148" s="69">
        <f t="shared" si="24"/>
        <v>343</v>
      </c>
      <c r="B148" s="70" t="str">
        <f t="shared" si="25"/>
        <v xml:space="preserve"> </v>
      </c>
      <c r="C148" s="85" t="str">
        <f t="shared" si="12"/>
        <v xml:space="preserve">  </v>
      </c>
      <c r="D148" s="85" t="str">
        <f t="shared" si="13"/>
        <v xml:space="preserve">  </v>
      </c>
      <c r="E148" s="86"/>
      <c r="F148" s="87"/>
      <c r="G148" s="88"/>
      <c r="H148" s="89">
        <v>343</v>
      </c>
      <c r="I148" s="90"/>
      <c r="J148" s="90"/>
      <c r="K148" s="91" t="s">
        <v>175</v>
      </c>
      <c r="L148" s="116">
        <f>SUM(L149:L151)</f>
        <v>0</v>
      </c>
      <c r="M148" s="116">
        <f>SUM(M149:M151)</f>
        <v>0</v>
      </c>
      <c r="N148" s="116">
        <f>SUM(N149:N151)</f>
        <v>0</v>
      </c>
      <c r="O148" s="122"/>
    </row>
    <row r="149" spans="1:15" ht="25.5" hidden="1" x14ac:dyDescent="0.25">
      <c r="A149" s="69">
        <f t="shared" si="24"/>
        <v>3431</v>
      </c>
      <c r="B149" s="70">
        <f t="shared" si="25"/>
        <v>12</v>
      </c>
      <c r="C149" s="85" t="str">
        <f t="shared" si="12"/>
        <v>092</v>
      </c>
      <c r="D149" s="85" t="str">
        <f t="shared" si="13"/>
        <v>0922</v>
      </c>
      <c r="E149" s="86" t="s">
        <v>186</v>
      </c>
      <c r="F149" s="87">
        <v>122</v>
      </c>
      <c r="G149" s="88">
        <v>12</v>
      </c>
      <c r="H149" s="89">
        <v>3431</v>
      </c>
      <c r="I149" s="120">
        <v>982</v>
      </c>
      <c r="J149" s="120">
        <v>996</v>
      </c>
      <c r="K149" s="91" t="s">
        <v>176</v>
      </c>
      <c r="L149" s="121"/>
      <c r="M149" s="121"/>
      <c r="N149" s="121"/>
      <c r="O149" s="122">
        <v>122</v>
      </c>
    </row>
    <row r="150" spans="1:15" hidden="1" x14ac:dyDescent="0.25">
      <c r="A150" s="69">
        <f t="shared" si="24"/>
        <v>3433</v>
      </c>
      <c r="B150" s="70">
        <f t="shared" si="25"/>
        <v>12</v>
      </c>
      <c r="C150" s="85" t="str">
        <f t="shared" si="12"/>
        <v>092</v>
      </c>
      <c r="D150" s="85" t="str">
        <f t="shared" si="13"/>
        <v>0922</v>
      </c>
      <c r="E150" s="86" t="s">
        <v>186</v>
      </c>
      <c r="F150" s="87">
        <v>122</v>
      </c>
      <c r="G150" s="88">
        <v>12</v>
      </c>
      <c r="H150" s="89">
        <v>3433</v>
      </c>
      <c r="I150" s="120">
        <v>983</v>
      </c>
      <c r="J150" s="120">
        <v>997</v>
      </c>
      <c r="K150" s="91" t="s">
        <v>177</v>
      </c>
      <c r="L150" s="121"/>
      <c r="M150" s="121"/>
      <c r="N150" s="121"/>
      <c r="O150" s="122">
        <v>122</v>
      </c>
    </row>
    <row r="151" spans="1:15" ht="25.5" hidden="1" x14ac:dyDescent="0.25">
      <c r="A151" s="69">
        <f t="shared" si="24"/>
        <v>3434</v>
      </c>
      <c r="B151" s="70">
        <f t="shared" si="25"/>
        <v>12</v>
      </c>
      <c r="C151" s="85" t="str">
        <f t="shared" ref="C151:C240" si="31">IF(I151&gt;0,LEFT(E151,3),"  ")</f>
        <v>092</v>
      </c>
      <c r="D151" s="85" t="str">
        <f t="shared" ref="D151:D240" si="32">IF(I151&gt;0,LEFT(E151,4),"  ")</f>
        <v>0922</v>
      </c>
      <c r="E151" s="86" t="s">
        <v>186</v>
      </c>
      <c r="F151" s="87">
        <v>122</v>
      </c>
      <c r="G151" s="88">
        <v>12</v>
      </c>
      <c r="H151" s="89">
        <v>3434</v>
      </c>
      <c r="I151" s="120">
        <v>984</v>
      </c>
      <c r="J151" s="120">
        <v>998</v>
      </c>
      <c r="K151" s="91" t="s">
        <v>178</v>
      </c>
      <c r="L151" s="121"/>
      <c r="M151" s="121"/>
      <c r="N151" s="121"/>
      <c r="O151" s="122">
        <v>122</v>
      </c>
    </row>
    <row r="152" spans="1:15" ht="25.5" hidden="1" x14ac:dyDescent="0.25">
      <c r="A152" s="69">
        <f t="shared" si="24"/>
        <v>37</v>
      </c>
      <c r="B152" s="70" t="str">
        <f t="shared" si="25"/>
        <v xml:space="preserve"> </v>
      </c>
      <c r="C152" s="85" t="str">
        <f t="shared" si="31"/>
        <v xml:space="preserve">  </v>
      </c>
      <c r="D152" s="85" t="str">
        <f t="shared" si="32"/>
        <v xml:space="preserve">  </v>
      </c>
      <c r="E152" s="86"/>
      <c r="F152" s="87"/>
      <c r="G152" s="88"/>
      <c r="H152" s="89">
        <v>37</v>
      </c>
      <c r="I152" s="90"/>
      <c r="J152" s="90"/>
      <c r="K152" s="91" t="s">
        <v>179</v>
      </c>
      <c r="L152" s="116">
        <f>SUM(L153)</f>
        <v>10000</v>
      </c>
      <c r="M152" s="116">
        <f>SUM(M153)</f>
        <v>0</v>
      </c>
      <c r="N152" s="116">
        <f>SUM(N153)</f>
        <v>10000</v>
      </c>
      <c r="O152" s="122"/>
    </row>
    <row r="153" spans="1:15" ht="25.5" x14ac:dyDescent="0.25">
      <c r="A153" s="69">
        <f t="shared" si="24"/>
        <v>372</v>
      </c>
      <c r="B153" s="70" t="str">
        <f t="shared" si="25"/>
        <v xml:space="preserve"> </v>
      </c>
      <c r="C153" s="85" t="str">
        <f t="shared" si="31"/>
        <v xml:space="preserve">  </v>
      </c>
      <c r="D153" s="85" t="str">
        <f t="shared" si="32"/>
        <v xml:space="preserve">  </v>
      </c>
      <c r="E153" s="86"/>
      <c r="F153" s="87"/>
      <c r="G153" s="88"/>
      <c r="H153" s="89">
        <v>372</v>
      </c>
      <c r="I153" s="90"/>
      <c r="J153" s="90"/>
      <c r="K153" s="91" t="s">
        <v>180</v>
      </c>
      <c r="L153" s="116">
        <f>SUM(L154)</f>
        <v>10000</v>
      </c>
      <c r="M153" s="116">
        <f t="shared" ref="M153:N153" si="33">SUM(M154)</f>
        <v>0</v>
      </c>
      <c r="N153" s="116">
        <f t="shared" si="33"/>
        <v>10000</v>
      </c>
      <c r="O153" s="122"/>
    </row>
    <row r="154" spans="1:15" ht="25.5" hidden="1" x14ac:dyDescent="0.25">
      <c r="A154" s="69">
        <f t="shared" si="24"/>
        <v>3722</v>
      </c>
      <c r="B154" s="70">
        <f t="shared" si="25"/>
        <v>12</v>
      </c>
      <c r="C154" s="85" t="str">
        <f t="shared" si="31"/>
        <v>092</v>
      </c>
      <c r="D154" s="85" t="str">
        <f t="shared" si="32"/>
        <v>0922</v>
      </c>
      <c r="E154" s="86" t="s">
        <v>186</v>
      </c>
      <c r="F154" s="87">
        <v>121</v>
      </c>
      <c r="G154" s="88">
        <v>12</v>
      </c>
      <c r="H154" s="89">
        <v>3722</v>
      </c>
      <c r="I154" s="119">
        <v>985</v>
      </c>
      <c r="J154" s="120">
        <v>958</v>
      </c>
      <c r="K154" s="91" t="s">
        <v>181</v>
      </c>
      <c r="L154" s="121">
        <v>10000</v>
      </c>
      <c r="M154" s="121">
        <f t="shared" ref="M154" si="34">+N154-L154</f>
        <v>0</v>
      </c>
      <c r="N154" s="121">
        <v>10000</v>
      </c>
      <c r="O154" s="72">
        <v>122</v>
      </c>
    </row>
    <row r="155" spans="1:15" hidden="1" x14ac:dyDescent="0.25">
      <c r="A155" s="69">
        <f t="shared" si="24"/>
        <v>0</v>
      </c>
      <c r="B155" s="70" t="str">
        <f t="shared" si="25"/>
        <v xml:space="preserve"> </v>
      </c>
      <c r="C155" s="85" t="str">
        <f t="shared" si="31"/>
        <v xml:space="preserve">  </v>
      </c>
      <c r="D155" s="85" t="str">
        <f t="shared" si="32"/>
        <v xml:space="preserve">  </v>
      </c>
      <c r="E155" s="86"/>
      <c r="F155" s="87"/>
      <c r="G155" s="88"/>
      <c r="H155" s="89"/>
      <c r="I155" s="90"/>
      <c r="J155" s="90"/>
      <c r="K155" s="91"/>
      <c r="L155" s="116"/>
      <c r="M155" s="116"/>
      <c r="N155" s="116"/>
      <c r="O155" s="122"/>
    </row>
    <row r="156" spans="1:15" ht="30.75" customHeight="1" x14ac:dyDescent="0.25">
      <c r="A156" s="69" t="str">
        <f t="shared" si="24"/>
        <v>A 7007 06</v>
      </c>
      <c r="B156" s="70" t="str">
        <f t="shared" si="25"/>
        <v xml:space="preserve"> </v>
      </c>
      <c r="C156" s="85" t="str">
        <f t="shared" si="31"/>
        <v xml:space="preserve">  </v>
      </c>
      <c r="D156" s="85" t="str">
        <f t="shared" si="32"/>
        <v xml:space="preserve">  </v>
      </c>
      <c r="E156" s="108" t="s">
        <v>186</v>
      </c>
      <c r="F156" s="109">
        <v>122</v>
      </c>
      <c r="G156" s="110"/>
      <c r="H156" s="124" t="s">
        <v>198</v>
      </c>
      <c r="I156" s="90"/>
      <c r="J156" s="90"/>
      <c r="K156" s="113" t="s">
        <v>199</v>
      </c>
      <c r="L156" s="125">
        <f>SUM(L157)</f>
        <v>652930</v>
      </c>
      <c r="M156" s="125">
        <f>SUM(M157)</f>
        <v>0</v>
      </c>
      <c r="N156" s="125">
        <f>SUM(N157)</f>
        <v>652930</v>
      </c>
    </row>
    <row r="157" spans="1:15" hidden="1" x14ac:dyDescent="0.25">
      <c r="A157" s="69">
        <f t="shared" si="24"/>
        <v>3</v>
      </c>
      <c r="B157" s="70" t="str">
        <f t="shared" si="25"/>
        <v xml:space="preserve"> </v>
      </c>
      <c r="C157" s="85" t="str">
        <f t="shared" si="31"/>
        <v xml:space="preserve">  </v>
      </c>
      <c r="D157" s="85" t="str">
        <f t="shared" si="32"/>
        <v xml:space="preserve">  </v>
      </c>
      <c r="E157" s="86"/>
      <c r="F157" s="87"/>
      <c r="G157" s="88"/>
      <c r="H157" s="89">
        <v>3</v>
      </c>
      <c r="I157" s="90"/>
      <c r="J157" s="90"/>
      <c r="K157" s="91" t="s">
        <v>143</v>
      </c>
      <c r="L157" s="116">
        <f t="shared" ref="L157:N157" si="35">SUM(L158)</f>
        <v>652930</v>
      </c>
      <c r="M157" s="116">
        <f t="shared" si="35"/>
        <v>0</v>
      </c>
      <c r="N157" s="116">
        <f t="shared" si="35"/>
        <v>652930</v>
      </c>
    </row>
    <row r="158" spans="1:15" hidden="1" x14ac:dyDescent="0.25">
      <c r="A158" s="69">
        <f t="shared" si="24"/>
        <v>32</v>
      </c>
      <c r="B158" s="70" t="str">
        <f t="shared" si="25"/>
        <v xml:space="preserve"> </v>
      </c>
      <c r="C158" s="85" t="str">
        <f t="shared" si="31"/>
        <v xml:space="preserve">  </v>
      </c>
      <c r="D158" s="85" t="str">
        <f t="shared" si="32"/>
        <v xml:space="preserve">  </v>
      </c>
      <c r="E158" s="86"/>
      <c r="F158" s="87"/>
      <c r="G158" s="88"/>
      <c r="H158" s="89">
        <v>32</v>
      </c>
      <c r="I158" s="90"/>
      <c r="J158" s="90"/>
      <c r="K158" s="91" t="s">
        <v>144</v>
      </c>
      <c r="L158" s="116">
        <f>SUM(L159,L161,L165,L171)</f>
        <v>652930</v>
      </c>
      <c r="M158" s="116">
        <f>SUM(M159,M161,M165,M171)</f>
        <v>0</v>
      </c>
      <c r="N158" s="116">
        <f>SUM(N159,N161,N165,N171)</f>
        <v>652930</v>
      </c>
      <c r="O158" s="122"/>
    </row>
    <row r="159" spans="1:15" x14ac:dyDescent="0.25">
      <c r="A159" s="69">
        <f t="shared" si="24"/>
        <v>321</v>
      </c>
      <c r="B159" s="70" t="str">
        <f t="shared" si="25"/>
        <v xml:space="preserve"> </v>
      </c>
      <c r="C159" s="85" t="str">
        <f t="shared" si="31"/>
        <v xml:space="preserve">  </v>
      </c>
      <c r="D159" s="85" t="str">
        <f t="shared" si="32"/>
        <v xml:space="preserve">  </v>
      </c>
      <c r="E159" s="86"/>
      <c r="F159" s="87"/>
      <c r="G159" s="88"/>
      <c r="H159" s="89">
        <v>321</v>
      </c>
      <c r="I159" s="90"/>
      <c r="J159" s="90"/>
      <c r="K159" s="91" t="s">
        <v>150</v>
      </c>
      <c r="L159" s="116">
        <f>SUM(L160)</f>
        <v>155000</v>
      </c>
      <c r="M159" s="116">
        <f>SUM(M160)</f>
        <v>0</v>
      </c>
      <c r="N159" s="116">
        <f>SUM(N160)</f>
        <v>155000</v>
      </c>
      <c r="O159" s="122"/>
    </row>
    <row r="160" spans="1:15" ht="25.5" hidden="1" x14ac:dyDescent="0.25">
      <c r="A160" s="69">
        <f t="shared" si="24"/>
        <v>3212</v>
      </c>
      <c r="B160" s="70">
        <f t="shared" si="25"/>
        <v>12</v>
      </c>
      <c r="C160" s="85" t="str">
        <f t="shared" si="31"/>
        <v>092</v>
      </c>
      <c r="D160" s="85" t="str">
        <f t="shared" si="32"/>
        <v>0922</v>
      </c>
      <c r="E160" s="86" t="s">
        <v>186</v>
      </c>
      <c r="F160" s="87">
        <v>122</v>
      </c>
      <c r="G160" s="88">
        <v>12</v>
      </c>
      <c r="H160" s="89">
        <v>3212</v>
      </c>
      <c r="I160" s="120">
        <v>986</v>
      </c>
      <c r="J160" s="120">
        <v>999</v>
      </c>
      <c r="K160" s="91" t="s">
        <v>200</v>
      </c>
      <c r="L160" s="121">
        <v>155000</v>
      </c>
      <c r="M160" s="121">
        <f t="shared" ref="M160" si="36">+N160-L160</f>
        <v>0</v>
      </c>
      <c r="N160" s="121">
        <v>155000</v>
      </c>
      <c r="O160" s="122">
        <v>122</v>
      </c>
    </row>
    <row r="161" spans="1:15" x14ac:dyDescent="0.25">
      <c r="A161" s="69">
        <f t="shared" si="24"/>
        <v>322</v>
      </c>
      <c r="B161" s="70" t="str">
        <f t="shared" si="25"/>
        <v xml:space="preserve"> </v>
      </c>
      <c r="C161" s="85" t="str">
        <f t="shared" si="31"/>
        <v xml:space="preserve">  </v>
      </c>
      <c r="D161" s="85" t="str">
        <f t="shared" si="32"/>
        <v xml:space="preserve">  </v>
      </c>
      <c r="E161" s="86"/>
      <c r="F161" s="87"/>
      <c r="G161" s="88"/>
      <c r="H161" s="89">
        <v>322</v>
      </c>
      <c r="I161" s="90"/>
      <c r="J161" s="90"/>
      <c r="K161" s="91" t="s">
        <v>154</v>
      </c>
      <c r="L161" s="116">
        <f>SUM(L162:L164)</f>
        <v>255000</v>
      </c>
      <c r="M161" s="116">
        <f>SUM(M162:M164)</f>
        <v>0</v>
      </c>
      <c r="N161" s="116">
        <f>SUM(N162:N164)</f>
        <v>255000</v>
      </c>
      <c r="O161" s="122"/>
    </row>
    <row r="162" spans="1:15" ht="25.5" hidden="1" x14ac:dyDescent="0.25">
      <c r="A162" s="69">
        <f t="shared" si="24"/>
        <v>3221</v>
      </c>
      <c r="B162" s="70">
        <f t="shared" si="25"/>
        <v>12</v>
      </c>
      <c r="C162" s="85" t="str">
        <f t="shared" si="31"/>
        <v>092</v>
      </c>
      <c r="D162" s="85" t="str">
        <f t="shared" si="32"/>
        <v>0922</v>
      </c>
      <c r="E162" s="86" t="s">
        <v>186</v>
      </c>
      <c r="F162" s="87">
        <v>122</v>
      </c>
      <c r="G162" s="88">
        <v>12</v>
      </c>
      <c r="H162" s="89">
        <v>3221</v>
      </c>
      <c r="I162" s="120">
        <v>987</v>
      </c>
      <c r="J162" s="120">
        <v>1000</v>
      </c>
      <c r="K162" s="133" t="s">
        <v>155</v>
      </c>
      <c r="L162" s="121"/>
      <c r="M162" s="121"/>
      <c r="N162" s="121"/>
      <c r="O162" s="122">
        <v>122</v>
      </c>
    </row>
    <row r="163" spans="1:15" hidden="1" x14ac:dyDescent="0.25">
      <c r="A163" s="69">
        <f t="shared" si="24"/>
        <v>3222</v>
      </c>
      <c r="B163" s="70">
        <f t="shared" si="25"/>
        <v>12</v>
      </c>
      <c r="C163" s="85" t="str">
        <f t="shared" si="31"/>
        <v>092</v>
      </c>
      <c r="D163" s="85" t="str">
        <f t="shared" si="32"/>
        <v>0922</v>
      </c>
      <c r="E163" s="86" t="s">
        <v>186</v>
      </c>
      <c r="F163" s="87">
        <v>122</v>
      </c>
      <c r="G163" s="88">
        <v>12</v>
      </c>
      <c r="H163" s="89">
        <v>3222</v>
      </c>
      <c r="I163" s="120">
        <v>988</v>
      </c>
      <c r="J163" s="120">
        <v>1001</v>
      </c>
      <c r="K163" s="91" t="s">
        <v>197</v>
      </c>
      <c r="L163" s="121"/>
      <c r="M163" s="121"/>
      <c r="N163" s="121"/>
      <c r="O163" s="122">
        <v>122</v>
      </c>
    </row>
    <row r="164" spans="1:15" hidden="1" x14ac:dyDescent="0.25">
      <c r="A164" s="69">
        <f t="shared" si="24"/>
        <v>3223</v>
      </c>
      <c r="B164" s="70">
        <f t="shared" si="25"/>
        <v>12</v>
      </c>
      <c r="C164" s="85" t="str">
        <f t="shared" si="31"/>
        <v>092</v>
      </c>
      <c r="D164" s="85" t="str">
        <f t="shared" si="32"/>
        <v>0922</v>
      </c>
      <c r="E164" s="86" t="s">
        <v>186</v>
      </c>
      <c r="F164" s="87">
        <v>122</v>
      </c>
      <c r="G164" s="88">
        <v>12</v>
      </c>
      <c r="H164" s="89">
        <v>3223</v>
      </c>
      <c r="I164" s="120">
        <v>989</v>
      </c>
      <c r="J164" s="120">
        <v>1002</v>
      </c>
      <c r="K164" s="91" t="s">
        <v>156</v>
      </c>
      <c r="L164" s="121">
        <v>255000</v>
      </c>
      <c r="M164" s="121">
        <f t="shared" ref="M164" si="37">+N164-L164</f>
        <v>0</v>
      </c>
      <c r="N164" s="121">
        <v>255000</v>
      </c>
      <c r="O164" s="122">
        <v>122</v>
      </c>
    </row>
    <row r="165" spans="1:15" x14ac:dyDescent="0.25">
      <c r="A165" s="69">
        <f t="shared" si="24"/>
        <v>323</v>
      </c>
      <c r="B165" s="70" t="str">
        <f t="shared" si="25"/>
        <v xml:space="preserve"> </v>
      </c>
      <c r="C165" s="85" t="str">
        <f t="shared" si="31"/>
        <v xml:space="preserve">  </v>
      </c>
      <c r="D165" s="85" t="str">
        <f t="shared" si="32"/>
        <v xml:space="preserve">  </v>
      </c>
      <c r="E165" s="86"/>
      <c r="F165" s="87"/>
      <c r="G165" s="88"/>
      <c r="H165" s="89">
        <v>323</v>
      </c>
      <c r="I165" s="90"/>
      <c r="J165" s="90"/>
      <c r="K165" s="91" t="s">
        <v>145</v>
      </c>
      <c r="L165" s="116">
        <f>SUM(L166:L170)</f>
        <v>242930</v>
      </c>
      <c r="M165" s="116">
        <f>SUM(M166:M170)</f>
        <v>0</v>
      </c>
      <c r="N165" s="116">
        <f>SUM(N166:N170)</f>
        <v>242930</v>
      </c>
      <c r="O165" s="122"/>
    </row>
    <row r="166" spans="1:15" ht="25.5" hidden="1" x14ac:dyDescent="0.25">
      <c r="A166" s="69">
        <f t="shared" si="24"/>
        <v>3232</v>
      </c>
      <c r="B166" s="70">
        <f t="shared" si="25"/>
        <v>12</v>
      </c>
      <c r="C166" s="85" t="str">
        <f t="shared" si="31"/>
        <v>092</v>
      </c>
      <c r="D166" s="85" t="str">
        <f t="shared" si="32"/>
        <v>0922</v>
      </c>
      <c r="E166" s="86" t="s">
        <v>186</v>
      </c>
      <c r="F166" s="87">
        <v>122</v>
      </c>
      <c r="G166" s="88">
        <v>12</v>
      </c>
      <c r="H166" s="89">
        <v>3232</v>
      </c>
      <c r="I166" s="120">
        <v>990</v>
      </c>
      <c r="J166" s="120">
        <v>1003</v>
      </c>
      <c r="K166" s="91" t="s">
        <v>146</v>
      </c>
      <c r="L166" s="121">
        <v>48459</v>
      </c>
      <c r="M166" s="121">
        <f t="shared" ref="M166:M169" si="38">+N166-L166</f>
        <v>1541</v>
      </c>
      <c r="N166" s="121">
        <v>50000</v>
      </c>
      <c r="O166" s="122">
        <v>122</v>
      </c>
    </row>
    <row r="167" spans="1:15" hidden="1" x14ac:dyDescent="0.25">
      <c r="A167" s="69">
        <f t="shared" si="24"/>
        <v>3234</v>
      </c>
      <c r="B167" s="70">
        <f t="shared" si="25"/>
        <v>12</v>
      </c>
      <c r="C167" s="85" t="str">
        <f t="shared" si="31"/>
        <v>092</v>
      </c>
      <c r="D167" s="85" t="str">
        <f t="shared" si="32"/>
        <v>0922</v>
      </c>
      <c r="E167" s="86" t="s">
        <v>186</v>
      </c>
      <c r="F167" s="87">
        <v>122</v>
      </c>
      <c r="G167" s="88">
        <v>12</v>
      </c>
      <c r="H167" s="89">
        <v>3234</v>
      </c>
      <c r="I167" s="120">
        <v>991</v>
      </c>
      <c r="J167" s="120">
        <v>1004</v>
      </c>
      <c r="K167" s="91" t="s">
        <v>162</v>
      </c>
      <c r="L167" s="121">
        <v>14971</v>
      </c>
      <c r="M167" s="121">
        <f t="shared" si="38"/>
        <v>-1541</v>
      </c>
      <c r="N167" s="121">
        <v>13430</v>
      </c>
      <c r="O167" s="122">
        <v>122</v>
      </c>
    </row>
    <row r="168" spans="1:15" hidden="1" x14ac:dyDescent="0.25">
      <c r="A168" s="69">
        <f t="shared" si="24"/>
        <v>3235</v>
      </c>
      <c r="B168" s="70">
        <f t="shared" si="25"/>
        <v>12</v>
      </c>
      <c r="C168" s="85" t="str">
        <f t="shared" si="31"/>
        <v>092</v>
      </c>
      <c r="D168" s="85" t="str">
        <f t="shared" si="32"/>
        <v>0922</v>
      </c>
      <c r="E168" s="86" t="s">
        <v>186</v>
      </c>
      <c r="F168" s="87">
        <v>122</v>
      </c>
      <c r="G168" s="88">
        <v>12</v>
      </c>
      <c r="H168" s="89">
        <v>3235</v>
      </c>
      <c r="I168" s="120">
        <v>992</v>
      </c>
      <c r="J168" s="120">
        <v>1005</v>
      </c>
      <c r="K168" s="91" t="s">
        <v>163</v>
      </c>
      <c r="L168" s="121">
        <v>170000</v>
      </c>
      <c r="M168" s="121">
        <f t="shared" si="38"/>
        <v>0</v>
      </c>
      <c r="N168" s="121">
        <v>170000</v>
      </c>
      <c r="O168" s="122">
        <v>122</v>
      </c>
    </row>
    <row r="169" spans="1:15" hidden="1" x14ac:dyDescent="0.25">
      <c r="A169" s="69">
        <f t="shared" si="24"/>
        <v>3236</v>
      </c>
      <c r="B169" s="70">
        <f t="shared" si="25"/>
        <v>12</v>
      </c>
      <c r="C169" s="85" t="str">
        <f t="shared" si="31"/>
        <v>092</v>
      </c>
      <c r="D169" s="85" t="str">
        <f t="shared" si="32"/>
        <v>0922</v>
      </c>
      <c r="E169" s="86" t="s">
        <v>186</v>
      </c>
      <c r="F169" s="87">
        <v>122</v>
      </c>
      <c r="G169" s="88">
        <v>12</v>
      </c>
      <c r="H169" s="89">
        <v>3236</v>
      </c>
      <c r="I169" s="120">
        <v>993</v>
      </c>
      <c r="J169" s="120">
        <v>1006</v>
      </c>
      <c r="K169" s="91" t="s">
        <v>164</v>
      </c>
      <c r="L169" s="121">
        <v>9500</v>
      </c>
      <c r="M169" s="121">
        <f t="shared" si="38"/>
        <v>0</v>
      </c>
      <c r="N169" s="121">
        <v>9500</v>
      </c>
      <c r="O169" s="122">
        <v>122</v>
      </c>
    </row>
    <row r="170" spans="1:15" hidden="1" x14ac:dyDescent="0.25">
      <c r="A170" s="69">
        <f t="shared" si="24"/>
        <v>3239</v>
      </c>
      <c r="B170" s="70">
        <f t="shared" si="25"/>
        <v>12</v>
      </c>
      <c r="C170" s="85" t="str">
        <f t="shared" si="31"/>
        <v>092</v>
      </c>
      <c r="D170" s="85" t="str">
        <f t="shared" si="32"/>
        <v>0922</v>
      </c>
      <c r="E170" s="86" t="s">
        <v>186</v>
      </c>
      <c r="F170" s="87">
        <v>122</v>
      </c>
      <c r="G170" s="88">
        <v>12</v>
      </c>
      <c r="H170" s="89">
        <v>3239</v>
      </c>
      <c r="I170" s="120">
        <v>994</v>
      </c>
      <c r="J170" s="120">
        <v>1007</v>
      </c>
      <c r="K170" s="91" t="s">
        <v>167</v>
      </c>
      <c r="L170" s="121"/>
      <c r="M170" s="121"/>
      <c r="N170" s="121"/>
      <c r="O170" s="122">
        <v>122</v>
      </c>
    </row>
    <row r="171" spans="1:15" ht="25.5" hidden="1" x14ac:dyDescent="0.25">
      <c r="A171" s="69">
        <f t="shared" si="24"/>
        <v>329</v>
      </c>
      <c r="B171" s="70" t="str">
        <f t="shared" si="25"/>
        <v xml:space="preserve"> </v>
      </c>
      <c r="C171" s="85" t="str">
        <f t="shared" si="31"/>
        <v xml:space="preserve">  </v>
      </c>
      <c r="D171" s="85" t="str">
        <f t="shared" si="32"/>
        <v xml:space="preserve">  </v>
      </c>
      <c r="E171" s="86"/>
      <c r="F171" s="87"/>
      <c r="G171" s="88"/>
      <c r="H171" s="89">
        <v>329</v>
      </c>
      <c r="I171" s="90"/>
      <c r="J171" s="90"/>
      <c r="K171" s="91" t="s">
        <v>169</v>
      </c>
      <c r="L171" s="116">
        <f>SUM(L172:L172)</f>
        <v>0</v>
      </c>
      <c r="M171" s="116">
        <f>SUM(M172:M172)</f>
        <v>0</v>
      </c>
      <c r="N171" s="116">
        <f>SUM(N172:N172)</f>
        <v>0</v>
      </c>
    </row>
    <row r="172" spans="1:15" hidden="1" x14ac:dyDescent="0.25">
      <c r="A172" s="69">
        <f t="shared" si="24"/>
        <v>3292</v>
      </c>
      <c r="B172" s="70">
        <f t="shared" si="25"/>
        <v>12</v>
      </c>
      <c r="C172" s="85" t="str">
        <f>IF(I172&gt;0,LEFT(E172,3),"  ")</f>
        <v>092</v>
      </c>
      <c r="D172" s="85" t="str">
        <f>IF(I172&gt;0,LEFT(E172,4),"  ")</f>
        <v>0922</v>
      </c>
      <c r="E172" s="86" t="s">
        <v>186</v>
      </c>
      <c r="F172" s="87">
        <v>122</v>
      </c>
      <c r="G172" s="88">
        <v>12</v>
      </c>
      <c r="H172" s="89">
        <v>3292</v>
      </c>
      <c r="I172" s="120">
        <v>995</v>
      </c>
      <c r="J172" s="120">
        <v>1008</v>
      </c>
      <c r="K172" s="91" t="s">
        <v>170</v>
      </c>
      <c r="L172" s="121"/>
      <c r="M172" s="121"/>
      <c r="N172" s="121"/>
      <c r="O172" s="122">
        <v>122</v>
      </c>
    </row>
    <row r="173" spans="1:15" hidden="1" x14ac:dyDescent="0.25">
      <c r="A173" s="69">
        <f t="shared" si="24"/>
        <v>0</v>
      </c>
      <c r="B173" s="70" t="str">
        <f t="shared" si="25"/>
        <v xml:space="preserve"> </v>
      </c>
      <c r="C173" s="85" t="str">
        <f t="shared" si="31"/>
        <v xml:space="preserve">  </v>
      </c>
      <c r="D173" s="85" t="str">
        <f t="shared" si="32"/>
        <v xml:space="preserve">  </v>
      </c>
      <c r="E173" s="86"/>
      <c r="F173" s="87"/>
      <c r="G173" s="88"/>
      <c r="H173" s="89"/>
      <c r="I173" s="90"/>
      <c r="J173" s="90"/>
      <c r="K173" s="91"/>
      <c r="L173" s="116"/>
      <c r="M173" s="116"/>
      <c r="N173" s="116"/>
    </row>
    <row r="174" spans="1:15" ht="38.25" hidden="1" x14ac:dyDescent="0.25">
      <c r="A174" s="69" t="str">
        <f t="shared" si="24"/>
        <v>A 7007 07</v>
      </c>
      <c r="B174" s="70" t="str">
        <f t="shared" si="25"/>
        <v xml:space="preserve"> </v>
      </c>
      <c r="C174" s="85" t="str">
        <f t="shared" si="31"/>
        <v xml:space="preserve">  </v>
      </c>
      <c r="D174" s="85" t="str">
        <f t="shared" si="32"/>
        <v xml:space="preserve">  </v>
      </c>
      <c r="E174" s="108" t="s">
        <v>186</v>
      </c>
      <c r="F174" s="109">
        <v>122</v>
      </c>
      <c r="G174" s="110"/>
      <c r="H174" s="124" t="s">
        <v>201</v>
      </c>
      <c r="I174" s="112"/>
      <c r="J174" s="112"/>
      <c r="K174" s="113" t="s">
        <v>202</v>
      </c>
      <c r="L174" s="125">
        <f t="shared" ref="L174:N175" si="39">SUM(L175)</f>
        <v>0</v>
      </c>
      <c r="M174" s="125">
        <f t="shared" si="39"/>
        <v>0</v>
      </c>
      <c r="N174" s="125">
        <f t="shared" si="39"/>
        <v>0</v>
      </c>
      <c r="O174" s="122"/>
    </row>
    <row r="175" spans="1:15" hidden="1" x14ac:dyDescent="0.25">
      <c r="A175" s="69">
        <f t="shared" si="24"/>
        <v>3</v>
      </c>
      <c r="B175" s="70" t="str">
        <f t="shared" si="25"/>
        <v xml:space="preserve"> </v>
      </c>
      <c r="C175" s="85" t="str">
        <f t="shared" si="31"/>
        <v xml:space="preserve">  </v>
      </c>
      <c r="D175" s="85" t="str">
        <f t="shared" si="32"/>
        <v xml:space="preserve">  </v>
      </c>
      <c r="E175" s="86"/>
      <c r="F175" s="87"/>
      <c r="G175" s="88"/>
      <c r="H175" s="89">
        <v>3</v>
      </c>
      <c r="I175" s="90"/>
      <c r="J175" s="90"/>
      <c r="K175" s="91" t="s">
        <v>143</v>
      </c>
      <c r="L175" s="116">
        <f t="shared" si="39"/>
        <v>0</v>
      </c>
      <c r="M175" s="116">
        <f t="shared" si="39"/>
        <v>0</v>
      </c>
      <c r="N175" s="116">
        <f t="shared" si="39"/>
        <v>0</v>
      </c>
    </row>
    <row r="176" spans="1:15" hidden="1" x14ac:dyDescent="0.25">
      <c r="A176" s="69">
        <f t="shared" si="24"/>
        <v>32</v>
      </c>
      <c r="B176" s="70" t="str">
        <f t="shared" si="25"/>
        <v xml:space="preserve"> </v>
      </c>
      <c r="C176" s="85" t="str">
        <f t="shared" si="31"/>
        <v xml:space="preserve">  </v>
      </c>
      <c r="D176" s="85" t="str">
        <f t="shared" si="32"/>
        <v xml:space="preserve">  </v>
      </c>
      <c r="E176" s="86"/>
      <c r="F176" s="87"/>
      <c r="G176" s="88"/>
      <c r="H176" s="89">
        <v>32</v>
      </c>
      <c r="I176" s="90"/>
      <c r="J176" s="90"/>
      <c r="K176" s="91" t="s">
        <v>144</v>
      </c>
      <c r="L176" s="116">
        <f t="shared" ref="L176:N176" si="40">SUM(L177,L183)</f>
        <v>0</v>
      </c>
      <c r="M176" s="116">
        <f t="shared" si="40"/>
        <v>0</v>
      </c>
      <c r="N176" s="116">
        <f t="shared" si="40"/>
        <v>0</v>
      </c>
    </row>
    <row r="177" spans="1:15" hidden="1" x14ac:dyDescent="0.25">
      <c r="A177" s="69">
        <f t="shared" si="24"/>
        <v>322</v>
      </c>
      <c r="B177" s="70" t="str">
        <f t="shared" si="25"/>
        <v xml:space="preserve"> </v>
      </c>
      <c r="C177" s="85" t="str">
        <f t="shared" si="31"/>
        <v xml:space="preserve">  </v>
      </c>
      <c r="D177" s="85" t="str">
        <f t="shared" si="32"/>
        <v xml:space="preserve">  </v>
      </c>
      <c r="E177" s="86"/>
      <c r="F177" s="87"/>
      <c r="G177" s="88"/>
      <c r="H177" s="89">
        <v>322</v>
      </c>
      <c r="I177" s="90"/>
      <c r="J177" s="90"/>
      <c r="K177" s="91" t="s">
        <v>154</v>
      </c>
      <c r="L177" s="116">
        <f>SUM(L178:L182)</f>
        <v>0</v>
      </c>
      <c r="M177" s="116">
        <f t="shared" ref="M177:N177" si="41">SUM(M178:M182)</f>
        <v>0</v>
      </c>
      <c r="N177" s="116">
        <f t="shared" si="41"/>
        <v>0</v>
      </c>
    </row>
    <row r="178" spans="1:15" ht="25.5" hidden="1" x14ac:dyDescent="0.25">
      <c r="A178" s="69">
        <f t="shared" ref="A178:A252" si="42">H178</f>
        <v>3221</v>
      </c>
      <c r="B178" s="70">
        <f t="shared" ref="B178:B191" si="43">IF(J178&gt;0,G178," ")</f>
        <v>12</v>
      </c>
      <c r="C178" s="85" t="str">
        <f t="shared" si="31"/>
        <v>092</v>
      </c>
      <c r="D178" s="85" t="str">
        <f t="shared" si="32"/>
        <v>0922</v>
      </c>
      <c r="E178" s="86" t="s">
        <v>186</v>
      </c>
      <c r="F178" s="87">
        <v>122</v>
      </c>
      <c r="G178" s="88">
        <v>12</v>
      </c>
      <c r="H178" s="89">
        <v>3221</v>
      </c>
      <c r="I178" s="120">
        <v>996</v>
      </c>
      <c r="J178" s="120">
        <v>1009</v>
      </c>
      <c r="K178" s="91" t="s">
        <v>155</v>
      </c>
      <c r="L178" s="121"/>
      <c r="M178" s="121"/>
      <c r="N178" s="121"/>
      <c r="O178" s="122">
        <v>122</v>
      </c>
    </row>
    <row r="179" spans="1:15" hidden="1" x14ac:dyDescent="0.25">
      <c r="A179" s="69">
        <f t="shared" si="42"/>
        <v>3222</v>
      </c>
      <c r="B179" s="70">
        <f t="shared" si="43"/>
        <v>12</v>
      </c>
      <c r="C179" s="85" t="str">
        <f t="shared" si="31"/>
        <v>092</v>
      </c>
      <c r="D179" s="85" t="str">
        <f t="shared" si="32"/>
        <v>0922</v>
      </c>
      <c r="E179" s="86" t="s">
        <v>186</v>
      </c>
      <c r="F179" s="87">
        <v>122</v>
      </c>
      <c r="G179" s="88">
        <v>12</v>
      </c>
      <c r="H179" s="89">
        <v>3222</v>
      </c>
      <c r="I179" s="120">
        <v>997</v>
      </c>
      <c r="J179" s="120">
        <v>1010</v>
      </c>
      <c r="K179" s="91" t="s">
        <v>197</v>
      </c>
      <c r="L179" s="121"/>
      <c r="M179" s="121"/>
      <c r="N179" s="121"/>
      <c r="O179" s="122">
        <v>122</v>
      </c>
    </row>
    <row r="180" spans="1:15" hidden="1" x14ac:dyDescent="0.25">
      <c r="A180" s="69">
        <f t="shared" si="42"/>
        <v>3223</v>
      </c>
      <c r="B180" s="70">
        <f t="shared" si="43"/>
        <v>12</v>
      </c>
      <c r="C180" s="85" t="str">
        <f t="shared" si="31"/>
        <v>092</v>
      </c>
      <c r="D180" s="85" t="str">
        <f t="shared" si="32"/>
        <v>0922</v>
      </c>
      <c r="E180" s="86" t="s">
        <v>186</v>
      </c>
      <c r="F180" s="87">
        <v>122</v>
      </c>
      <c r="G180" s="88">
        <v>12</v>
      </c>
      <c r="H180" s="89">
        <v>3223</v>
      </c>
      <c r="I180" s="120">
        <v>998</v>
      </c>
      <c r="J180" s="120">
        <v>1011</v>
      </c>
      <c r="K180" s="91" t="s">
        <v>156</v>
      </c>
      <c r="L180" s="121"/>
      <c r="M180" s="121"/>
      <c r="N180" s="121"/>
      <c r="O180" s="122">
        <v>122</v>
      </c>
    </row>
    <row r="181" spans="1:15" ht="25.5" hidden="1" x14ac:dyDescent="0.25">
      <c r="A181" s="69">
        <f t="shared" si="42"/>
        <v>3224</v>
      </c>
      <c r="B181" s="70">
        <f t="shared" si="43"/>
        <v>12</v>
      </c>
      <c r="C181" s="85" t="str">
        <f t="shared" si="31"/>
        <v>092</v>
      </c>
      <c r="D181" s="85" t="str">
        <f t="shared" si="32"/>
        <v>0922</v>
      </c>
      <c r="E181" s="86" t="s">
        <v>186</v>
      </c>
      <c r="F181" s="87">
        <v>122</v>
      </c>
      <c r="G181" s="88">
        <v>12</v>
      </c>
      <c r="H181" s="89">
        <v>3224</v>
      </c>
      <c r="I181" s="119">
        <v>999</v>
      </c>
      <c r="J181" s="120">
        <v>1011</v>
      </c>
      <c r="K181" s="91" t="s">
        <v>157</v>
      </c>
      <c r="L181" s="121"/>
      <c r="M181" s="121"/>
      <c r="N181" s="121"/>
      <c r="O181" s="122">
        <v>122</v>
      </c>
    </row>
    <row r="182" spans="1:15" hidden="1" x14ac:dyDescent="0.25">
      <c r="A182" s="69">
        <f t="shared" si="42"/>
        <v>3225</v>
      </c>
      <c r="C182" s="85"/>
      <c r="D182" s="85"/>
      <c r="E182" s="134" t="s">
        <v>186</v>
      </c>
      <c r="F182" s="135"/>
      <c r="G182" s="136">
        <v>12</v>
      </c>
      <c r="H182" s="137">
        <v>3225</v>
      </c>
      <c r="I182" s="138" t="s">
        <v>203</v>
      </c>
      <c r="J182" s="139"/>
      <c r="K182" s="140" t="s">
        <v>158</v>
      </c>
      <c r="L182" s="121"/>
      <c r="M182" s="121"/>
      <c r="N182" s="121"/>
      <c r="O182" s="122">
        <v>122</v>
      </c>
    </row>
    <row r="183" spans="1:15" hidden="1" x14ac:dyDescent="0.25">
      <c r="A183" s="69">
        <f t="shared" si="42"/>
        <v>323</v>
      </c>
      <c r="B183" s="70" t="str">
        <f t="shared" si="43"/>
        <v xml:space="preserve"> </v>
      </c>
      <c r="C183" s="85" t="str">
        <f t="shared" si="31"/>
        <v xml:space="preserve">  </v>
      </c>
      <c r="D183" s="85" t="str">
        <f t="shared" si="32"/>
        <v xml:space="preserve">  </v>
      </c>
      <c r="E183" s="134"/>
      <c r="F183" s="135"/>
      <c r="G183" s="136"/>
      <c r="H183" s="89">
        <v>323</v>
      </c>
      <c r="I183" s="90"/>
      <c r="J183" s="90"/>
      <c r="K183" s="140" t="s">
        <v>145</v>
      </c>
      <c r="L183" s="116">
        <f>SUM(L184:L188)</f>
        <v>0</v>
      </c>
      <c r="M183" s="116">
        <f>SUM(M184:M188)</f>
        <v>0</v>
      </c>
      <c r="N183" s="116">
        <f>SUM(N184:N188)</f>
        <v>0</v>
      </c>
      <c r="O183" s="122"/>
    </row>
    <row r="184" spans="1:15" hidden="1" x14ac:dyDescent="0.25">
      <c r="A184" s="69">
        <f t="shared" si="42"/>
        <v>3231</v>
      </c>
      <c r="C184" s="85"/>
      <c r="D184" s="85"/>
      <c r="E184" s="134" t="s">
        <v>186</v>
      </c>
      <c r="F184" s="135"/>
      <c r="G184" s="136">
        <v>12</v>
      </c>
      <c r="H184" s="137">
        <v>3231</v>
      </c>
      <c r="I184" s="141" t="s">
        <v>203</v>
      </c>
      <c r="J184" s="142"/>
      <c r="K184" s="140" t="s">
        <v>160</v>
      </c>
      <c r="L184" s="143"/>
      <c r="M184" s="143"/>
      <c r="N184" s="143"/>
      <c r="O184" s="122">
        <v>122</v>
      </c>
    </row>
    <row r="185" spans="1:15" ht="25.5" hidden="1" x14ac:dyDescent="0.25">
      <c r="A185" s="69">
        <f t="shared" si="42"/>
        <v>3232</v>
      </c>
      <c r="B185" s="70">
        <f t="shared" si="43"/>
        <v>12</v>
      </c>
      <c r="C185" s="85" t="str">
        <f t="shared" si="31"/>
        <v>092</v>
      </c>
      <c r="D185" s="85" t="str">
        <f t="shared" si="32"/>
        <v>0922</v>
      </c>
      <c r="E185" s="86" t="s">
        <v>186</v>
      </c>
      <c r="F185" s="87">
        <v>122</v>
      </c>
      <c r="G185" s="88">
        <v>12</v>
      </c>
      <c r="H185" s="89">
        <v>3232</v>
      </c>
      <c r="I185" s="120">
        <v>1000</v>
      </c>
      <c r="J185" s="120">
        <v>1012</v>
      </c>
      <c r="K185" s="91" t="s">
        <v>146</v>
      </c>
      <c r="L185" s="121"/>
      <c r="M185" s="121"/>
      <c r="N185" s="121"/>
      <c r="O185" s="122">
        <v>122</v>
      </c>
    </row>
    <row r="186" spans="1:15" hidden="1" x14ac:dyDescent="0.25">
      <c r="A186" s="69">
        <f t="shared" si="42"/>
        <v>3234</v>
      </c>
      <c r="B186" s="70">
        <f t="shared" si="43"/>
        <v>12</v>
      </c>
      <c r="C186" s="85" t="str">
        <f t="shared" si="31"/>
        <v>092</v>
      </c>
      <c r="D186" s="85" t="str">
        <f t="shared" si="32"/>
        <v>0922</v>
      </c>
      <c r="E186" s="86" t="s">
        <v>186</v>
      </c>
      <c r="F186" s="87">
        <v>122</v>
      </c>
      <c r="G186" s="88">
        <v>12</v>
      </c>
      <c r="H186" s="89">
        <v>3234</v>
      </c>
      <c r="I186" s="120">
        <v>1001</v>
      </c>
      <c r="J186" s="120">
        <v>1013</v>
      </c>
      <c r="K186" s="91" t="s">
        <v>162</v>
      </c>
      <c r="L186" s="121"/>
      <c r="M186" s="121"/>
      <c r="N186" s="121"/>
      <c r="O186" s="122">
        <v>122</v>
      </c>
    </row>
    <row r="187" spans="1:15" hidden="1" x14ac:dyDescent="0.25">
      <c r="A187" s="69">
        <f t="shared" si="42"/>
        <v>3236</v>
      </c>
      <c r="B187" s="70">
        <f t="shared" si="43"/>
        <v>12</v>
      </c>
      <c r="C187" s="85" t="str">
        <f t="shared" si="31"/>
        <v>092</v>
      </c>
      <c r="D187" s="85" t="str">
        <f t="shared" si="32"/>
        <v>0922</v>
      </c>
      <c r="E187" s="86" t="s">
        <v>186</v>
      </c>
      <c r="F187" s="87">
        <v>122</v>
      </c>
      <c r="G187" s="88">
        <v>12</v>
      </c>
      <c r="H187" s="89">
        <v>3236</v>
      </c>
      <c r="I187" s="119">
        <v>1002</v>
      </c>
      <c r="J187" s="120">
        <v>1011</v>
      </c>
      <c r="K187" s="91" t="s">
        <v>204</v>
      </c>
      <c r="L187" s="121"/>
      <c r="M187" s="121"/>
      <c r="N187" s="121"/>
      <c r="O187" s="122">
        <v>122</v>
      </c>
    </row>
    <row r="188" spans="1:15" hidden="1" x14ac:dyDescent="0.25">
      <c r="A188" s="69">
        <f t="shared" si="42"/>
        <v>3239</v>
      </c>
      <c r="B188" s="70">
        <f t="shared" si="43"/>
        <v>12</v>
      </c>
      <c r="C188" s="85" t="str">
        <f t="shared" si="31"/>
        <v>092</v>
      </c>
      <c r="D188" s="85" t="str">
        <f t="shared" si="32"/>
        <v>0922</v>
      </c>
      <c r="E188" s="86" t="s">
        <v>186</v>
      </c>
      <c r="F188" s="87">
        <v>122</v>
      </c>
      <c r="G188" s="88">
        <v>12</v>
      </c>
      <c r="H188" s="89">
        <v>3239</v>
      </c>
      <c r="I188" s="119">
        <v>1003</v>
      </c>
      <c r="J188" s="120">
        <v>1011</v>
      </c>
      <c r="K188" s="91" t="s">
        <v>167</v>
      </c>
      <c r="L188" s="121"/>
      <c r="M188" s="121"/>
      <c r="N188" s="121"/>
      <c r="O188" s="122">
        <v>122</v>
      </c>
    </row>
    <row r="189" spans="1:15" hidden="1" x14ac:dyDescent="0.25">
      <c r="A189" s="69">
        <f t="shared" si="42"/>
        <v>0</v>
      </c>
      <c r="B189" s="70" t="str">
        <f t="shared" si="43"/>
        <v xml:space="preserve"> </v>
      </c>
      <c r="C189" s="85" t="str">
        <f t="shared" si="31"/>
        <v xml:space="preserve">  </v>
      </c>
      <c r="D189" s="85" t="str">
        <f t="shared" si="32"/>
        <v xml:space="preserve">  </v>
      </c>
      <c r="E189" s="86"/>
      <c r="F189" s="87"/>
      <c r="G189" s="88"/>
      <c r="H189" s="89"/>
      <c r="I189" s="90"/>
      <c r="J189" s="90"/>
      <c r="K189" s="91"/>
      <c r="L189" s="116"/>
      <c r="M189" s="116"/>
      <c r="N189" s="116"/>
      <c r="O189" s="122"/>
    </row>
    <row r="190" spans="1:15" ht="39" x14ac:dyDescent="0.25">
      <c r="A190" s="69" t="str">
        <f t="shared" si="42"/>
        <v>Program 7011</v>
      </c>
      <c r="B190" s="70" t="str">
        <f t="shared" si="43"/>
        <v xml:space="preserve"> </v>
      </c>
      <c r="C190" s="85" t="str">
        <f t="shared" si="31"/>
        <v xml:space="preserve">  </v>
      </c>
      <c r="D190" s="85" t="str">
        <f t="shared" si="32"/>
        <v xml:space="preserve">  </v>
      </c>
      <c r="E190" s="102"/>
      <c r="F190" s="103"/>
      <c r="G190" s="104"/>
      <c r="H190" s="105" t="s">
        <v>205</v>
      </c>
      <c r="I190" s="144"/>
      <c r="J190" s="144"/>
      <c r="K190" s="145" t="s">
        <v>206</v>
      </c>
      <c r="L190" s="107">
        <f>SUM(L191,L404)</f>
        <v>8071650</v>
      </c>
      <c r="M190" s="107">
        <f>SUM(M191,M404)</f>
        <v>402800</v>
      </c>
      <c r="N190" s="107">
        <f>SUM(N191,N404)</f>
        <v>8474450</v>
      </c>
      <c r="O190" s="122"/>
    </row>
    <row r="191" spans="1:15" ht="25.5" hidden="1" x14ac:dyDescent="0.25">
      <c r="A191" s="69" t="str">
        <f t="shared" si="42"/>
        <v>A 7011 01</v>
      </c>
      <c r="B191" s="70" t="str">
        <f t="shared" si="43"/>
        <v xml:space="preserve"> </v>
      </c>
      <c r="C191" s="85" t="str">
        <f t="shared" si="31"/>
        <v xml:space="preserve">  </v>
      </c>
      <c r="D191" s="85" t="str">
        <f t="shared" si="32"/>
        <v xml:space="preserve">  </v>
      </c>
      <c r="E191" s="108" t="s">
        <v>131</v>
      </c>
      <c r="F191" s="109">
        <v>32</v>
      </c>
      <c r="G191" s="110"/>
      <c r="H191" s="124" t="s">
        <v>207</v>
      </c>
      <c r="I191" s="112"/>
      <c r="J191" s="112"/>
      <c r="K191" s="113" t="s">
        <v>208</v>
      </c>
      <c r="L191" s="125">
        <f>SUM(L199,L343)</f>
        <v>0</v>
      </c>
      <c r="M191" s="125">
        <f>SUM(M199,M343)</f>
        <v>0</v>
      </c>
      <c r="N191" s="125">
        <f>SUM(N199,N343)</f>
        <v>0</v>
      </c>
      <c r="O191" s="122"/>
    </row>
    <row r="192" spans="1:15" ht="25.5" hidden="1" x14ac:dyDescent="0.25">
      <c r="C192" s="85"/>
      <c r="D192" s="85"/>
      <c r="E192" s="146"/>
      <c r="F192" s="147"/>
      <c r="G192" s="148"/>
      <c r="H192" s="149">
        <v>32</v>
      </c>
      <c r="I192" s="150"/>
      <c r="J192" s="150"/>
      <c r="K192" s="151" t="s">
        <v>119</v>
      </c>
      <c r="L192" s="152">
        <f t="shared" ref="L192:N198" si="44">SUMIF($G$199:$G$403,$H192,L$199:L$403)</f>
        <v>0</v>
      </c>
      <c r="M192" s="152">
        <f t="shared" si="44"/>
        <v>0</v>
      </c>
      <c r="N192" s="152">
        <f t="shared" si="44"/>
        <v>0</v>
      </c>
      <c r="O192" s="122"/>
    </row>
    <row r="193" spans="1:15" ht="25.5" hidden="1" x14ac:dyDescent="0.25">
      <c r="C193" s="85"/>
      <c r="D193" s="85"/>
      <c r="E193" s="146"/>
      <c r="F193" s="147"/>
      <c r="G193" s="148"/>
      <c r="H193" s="149">
        <v>33</v>
      </c>
      <c r="I193" s="150"/>
      <c r="J193" s="150"/>
      <c r="K193" s="151" t="s">
        <v>209</v>
      </c>
      <c r="L193" s="152">
        <f t="shared" si="44"/>
        <v>0</v>
      </c>
      <c r="M193" s="152">
        <f t="shared" si="44"/>
        <v>0</v>
      </c>
      <c r="N193" s="152">
        <f t="shared" si="44"/>
        <v>0</v>
      </c>
      <c r="O193" s="122"/>
    </row>
    <row r="194" spans="1:15" ht="25.5" hidden="1" x14ac:dyDescent="0.25">
      <c r="C194" s="85"/>
      <c r="D194" s="85"/>
      <c r="E194" s="146"/>
      <c r="F194" s="147"/>
      <c r="G194" s="148"/>
      <c r="H194" s="153">
        <v>49</v>
      </c>
      <c r="I194" s="154"/>
      <c r="J194" s="154"/>
      <c r="K194" s="151" t="s">
        <v>120</v>
      </c>
      <c r="L194" s="152">
        <f t="shared" si="44"/>
        <v>0</v>
      </c>
      <c r="M194" s="152">
        <f t="shared" si="44"/>
        <v>0</v>
      </c>
      <c r="N194" s="152">
        <f t="shared" si="44"/>
        <v>0</v>
      </c>
      <c r="O194" s="122"/>
    </row>
    <row r="195" spans="1:15" hidden="1" x14ac:dyDescent="0.25">
      <c r="C195" s="85"/>
      <c r="D195" s="85"/>
      <c r="E195" s="146"/>
      <c r="F195" s="147"/>
      <c r="G195" s="148"/>
      <c r="H195" s="149">
        <v>54</v>
      </c>
      <c r="I195" s="150"/>
      <c r="J195" s="150"/>
      <c r="K195" s="151" t="s">
        <v>123</v>
      </c>
      <c r="L195" s="152">
        <f t="shared" si="44"/>
        <v>0</v>
      </c>
      <c r="M195" s="152">
        <f t="shared" si="44"/>
        <v>0</v>
      </c>
      <c r="N195" s="152">
        <f t="shared" si="44"/>
        <v>0</v>
      </c>
      <c r="O195" s="122"/>
    </row>
    <row r="196" spans="1:15" hidden="1" x14ac:dyDescent="0.25">
      <c r="C196" s="85"/>
      <c r="D196" s="85"/>
      <c r="E196" s="146"/>
      <c r="F196" s="147"/>
      <c r="G196" s="148"/>
      <c r="H196" s="153">
        <v>62</v>
      </c>
      <c r="I196" s="154"/>
      <c r="J196" s="154"/>
      <c r="K196" s="151" t="s">
        <v>125</v>
      </c>
      <c r="L196" s="152">
        <f t="shared" si="44"/>
        <v>0</v>
      </c>
      <c r="M196" s="152">
        <f t="shared" si="44"/>
        <v>0</v>
      </c>
      <c r="N196" s="152">
        <f t="shared" si="44"/>
        <v>0</v>
      </c>
      <c r="O196" s="122"/>
    </row>
    <row r="197" spans="1:15" ht="51" hidden="1" x14ac:dyDescent="0.25">
      <c r="C197" s="85"/>
      <c r="D197" s="85"/>
      <c r="E197" s="146"/>
      <c r="F197" s="147"/>
      <c r="G197" s="148"/>
      <c r="H197" s="149">
        <v>72</v>
      </c>
      <c r="I197" s="150"/>
      <c r="J197" s="150"/>
      <c r="K197" s="151" t="s">
        <v>126</v>
      </c>
      <c r="L197" s="152">
        <f t="shared" si="44"/>
        <v>0</v>
      </c>
      <c r="M197" s="152">
        <f t="shared" si="44"/>
        <v>0</v>
      </c>
      <c r="N197" s="152">
        <f t="shared" si="44"/>
        <v>0</v>
      </c>
      <c r="O197" s="122"/>
    </row>
    <row r="198" spans="1:15" ht="25.5" hidden="1" x14ac:dyDescent="0.25">
      <c r="C198" s="85"/>
      <c r="D198" s="85"/>
      <c r="E198" s="146"/>
      <c r="F198" s="147"/>
      <c r="G198" s="148"/>
      <c r="H198" s="153">
        <v>82</v>
      </c>
      <c r="I198" s="154"/>
      <c r="J198" s="154"/>
      <c r="K198" s="151" t="s">
        <v>128</v>
      </c>
      <c r="L198" s="152">
        <f t="shared" si="44"/>
        <v>0</v>
      </c>
      <c r="M198" s="152">
        <f t="shared" si="44"/>
        <v>0</v>
      </c>
      <c r="N198" s="152">
        <f t="shared" si="44"/>
        <v>0</v>
      </c>
      <c r="O198" s="122"/>
    </row>
    <row r="199" spans="1:15" hidden="1" x14ac:dyDescent="0.25">
      <c r="A199" s="69">
        <f t="shared" si="42"/>
        <v>3</v>
      </c>
      <c r="B199" s="70" t="str">
        <f t="shared" ref="B199:B270" si="45">IF(J199&gt;0,G199," ")</f>
        <v xml:space="preserve"> </v>
      </c>
      <c r="C199" s="85" t="str">
        <f t="shared" si="31"/>
        <v xml:space="preserve">  </v>
      </c>
      <c r="D199" s="85" t="str">
        <f t="shared" si="32"/>
        <v xml:space="preserve">  </v>
      </c>
      <c r="E199" s="86"/>
      <c r="F199" s="87"/>
      <c r="G199" s="88"/>
      <c r="H199" s="89">
        <v>3</v>
      </c>
      <c r="I199" s="90"/>
      <c r="J199" s="90"/>
      <c r="K199" s="91" t="s">
        <v>143</v>
      </c>
      <c r="L199" s="116">
        <f>SUM(L200,L219,L319,L332,L339,L329)</f>
        <v>0</v>
      </c>
      <c r="M199" s="116">
        <f t="shared" ref="M199:N199" si="46">SUM(M200,M219,M319,M332,M339,M329)</f>
        <v>0</v>
      </c>
      <c r="N199" s="116">
        <f t="shared" si="46"/>
        <v>0</v>
      </c>
    </row>
    <row r="200" spans="1:15" hidden="1" x14ac:dyDescent="0.25">
      <c r="A200" s="69">
        <f t="shared" si="42"/>
        <v>31</v>
      </c>
      <c r="B200" s="70" t="str">
        <f t="shared" si="45"/>
        <v xml:space="preserve"> </v>
      </c>
      <c r="C200" s="85" t="str">
        <f t="shared" si="31"/>
        <v xml:space="preserve">  </v>
      </c>
      <c r="D200" s="85" t="str">
        <f t="shared" si="32"/>
        <v xml:space="preserve">  </v>
      </c>
      <c r="E200" s="86"/>
      <c r="F200" s="87"/>
      <c r="G200" s="88"/>
      <c r="H200" s="89">
        <v>31</v>
      </c>
      <c r="I200" s="90"/>
      <c r="J200" s="90"/>
      <c r="K200" s="91" t="s">
        <v>210</v>
      </c>
      <c r="L200" s="116">
        <f>SUM(L201,L209,L213)</f>
        <v>0</v>
      </c>
      <c r="M200" s="116">
        <f>SUM(M201,M209,M213)</f>
        <v>0</v>
      </c>
      <c r="N200" s="116">
        <f>SUM(N201,N209,N213)</f>
        <v>0</v>
      </c>
      <c r="O200" s="122"/>
    </row>
    <row r="201" spans="1:15" hidden="1" x14ac:dyDescent="0.25">
      <c r="A201" s="69">
        <f t="shared" si="42"/>
        <v>311</v>
      </c>
      <c r="B201" s="70" t="str">
        <f t="shared" si="45"/>
        <v xml:space="preserve"> </v>
      </c>
      <c r="C201" s="85" t="str">
        <f t="shared" si="31"/>
        <v xml:space="preserve">  </v>
      </c>
      <c r="D201" s="85" t="str">
        <f t="shared" si="32"/>
        <v xml:space="preserve">  </v>
      </c>
      <c r="E201" s="86"/>
      <c r="F201" s="87"/>
      <c r="G201" s="88"/>
      <c r="H201" s="89">
        <v>311</v>
      </c>
      <c r="I201" s="90"/>
      <c r="J201" s="90"/>
      <c r="K201" s="91" t="s">
        <v>211</v>
      </c>
      <c r="L201" s="116">
        <f>SUM(L202:L208)</f>
        <v>0</v>
      </c>
      <c r="M201" s="116">
        <f>SUM(M202:M208)</f>
        <v>0</v>
      </c>
      <c r="N201" s="116">
        <f>SUM(N202:N208)</f>
        <v>0</v>
      </c>
      <c r="O201" s="122"/>
    </row>
    <row r="202" spans="1:15" hidden="1" x14ac:dyDescent="0.25">
      <c r="A202" s="69">
        <f t="shared" si="42"/>
        <v>3111</v>
      </c>
      <c r="B202" s="70">
        <f t="shared" si="45"/>
        <v>32</v>
      </c>
      <c r="C202" s="85" t="str">
        <f t="shared" si="31"/>
        <v>091</v>
      </c>
      <c r="D202" s="85" t="str">
        <f t="shared" si="32"/>
        <v>0912</v>
      </c>
      <c r="E202" s="86" t="s">
        <v>131</v>
      </c>
      <c r="F202" s="87">
        <v>32</v>
      </c>
      <c r="G202" s="88">
        <v>32</v>
      </c>
      <c r="H202" s="89">
        <v>3111</v>
      </c>
      <c r="I202" s="120">
        <v>1004</v>
      </c>
      <c r="J202" s="120">
        <v>1014</v>
      </c>
      <c r="K202" s="91" t="s">
        <v>212</v>
      </c>
      <c r="L202" s="121"/>
      <c r="M202" s="121"/>
      <c r="N202" s="121"/>
      <c r="O202" s="155">
        <v>3210</v>
      </c>
    </row>
    <row r="203" spans="1:15" hidden="1" x14ac:dyDescent="0.25">
      <c r="A203" s="69">
        <f t="shared" si="42"/>
        <v>3111</v>
      </c>
      <c r="B203" s="70">
        <f t="shared" si="45"/>
        <v>49</v>
      </c>
      <c r="C203" s="85" t="str">
        <f t="shared" si="31"/>
        <v>091</v>
      </c>
      <c r="D203" s="85" t="str">
        <f t="shared" si="32"/>
        <v>0912</v>
      </c>
      <c r="E203" s="86" t="s">
        <v>131</v>
      </c>
      <c r="F203" s="87">
        <v>32</v>
      </c>
      <c r="G203" s="156">
        <v>49</v>
      </c>
      <c r="H203" s="89">
        <v>3111</v>
      </c>
      <c r="I203" s="120">
        <v>1005</v>
      </c>
      <c r="J203" s="120">
        <v>1015</v>
      </c>
      <c r="K203" s="91" t="s">
        <v>212</v>
      </c>
      <c r="L203" s="121"/>
      <c r="M203" s="121"/>
      <c r="N203" s="121"/>
      <c r="O203" s="157">
        <v>4910</v>
      </c>
    </row>
    <row r="204" spans="1:15" hidden="1" x14ac:dyDescent="0.25">
      <c r="A204" s="69">
        <f t="shared" si="42"/>
        <v>3111</v>
      </c>
      <c r="B204" s="70">
        <f t="shared" si="45"/>
        <v>54</v>
      </c>
      <c r="C204" s="85" t="str">
        <f t="shared" si="31"/>
        <v>091</v>
      </c>
      <c r="D204" s="85" t="str">
        <f t="shared" si="32"/>
        <v>0912</v>
      </c>
      <c r="E204" s="86" t="s">
        <v>131</v>
      </c>
      <c r="F204" s="87">
        <v>32</v>
      </c>
      <c r="G204" s="156">
        <v>54</v>
      </c>
      <c r="H204" s="89">
        <v>3111</v>
      </c>
      <c r="I204" s="120">
        <v>1006</v>
      </c>
      <c r="J204" s="120">
        <v>1016</v>
      </c>
      <c r="K204" s="91" t="s">
        <v>212</v>
      </c>
      <c r="L204" s="121"/>
      <c r="M204" s="121"/>
      <c r="N204" s="121"/>
      <c r="O204" s="157">
        <v>5410</v>
      </c>
    </row>
    <row r="205" spans="1:15" hidden="1" x14ac:dyDescent="0.25">
      <c r="C205" s="85" t="str">
        <f t="shared" si="31"/>
        <v>091</v>
      </c>
      <c r="D205" s="85" t="str">
        <f t="shared" si="32"/>
        <v>0912</v>
      </c>
      <c r="E205" s="86" t="s">
        <v>131</v>
      </c>
      <c r="F205" s="87"/>
      <c r="G205" s="88">
        <v>32</v>
      </c>
      <c r="H205" s="89">
        <v>3113</v>
      </c>
      <c r="I205" s="120">
        <v>1010</v>
      </c>
      <c r="J205" s="120"/>
      <c r="K205" s="91" t="s">
        <v>213</v>
      </c>
      <c r="L205" s="121"/>
      <c r="M205" s="121"/>
      <c r="N205" s="121"/>
      <c r="O205" s="155">
        <v>3210</v>
      </c>
    </row>
    <row r="206" spans="1:15" hidden="1" x14ac:dyDescent="0.25">
      <c r="A206" s="69">
        <f t="shared" si="42"/>
        <v>3113</v>
      </c>
      <c r="B206" s="70">
        <f t="shared" si="45"/>
        <v>54</v>
      </c>
      <c r="C206" s="85" t="str">
        <f t="shared" si="31"/>
        <v>091</v>
      </c>
      <c r="D206" s="85" t="str">
        <f t="shared" si="32"/>
        <v>0912</v>
      </c>
      <c r="E206" s="86" t="s">
        <v>131</v>
      </c>
      <c r="F206" s="87">
        <v>32</v>
      </c>
      <c r="G206" s="156">
        <v>54</v>
      </c>
      <c r="H206" s="89">
        <v>3113</v>
      </c>
      <c r="I206" s="120">
        <v>1012</v>
      </c>
      <c r="J206" s="120">
        <v>1017</v>
      </c>
      <c r="K206" s="91" t="s">
        <v>213</v>
      </c>
      <c r="L206" s="121"/>
      <c r="M206" s="121"/>
      <c r="N206" s="121"/>
      <c r="O206" s="157">
        <v>5410</v>
      </c>
    </row>
    <row r="207" spans="1:15" hidden="1" x14ac:dyDescent="0.25">
      <c r="C207" s="85" t="str">
        <f t="shared" si="31"/>
        <v>091</v>
      </c>
      <c r="D207" s="85" t="str">
        <f t="shared" si="32"/>
        <v>0912</v>
      </c>
      <c r="E207" s="86" t="s">
        <v>131</v>
      </c>
      <c r="F207" s="87"/>
      <c r="G207" s="88">
        <v>32</v>
      </c>
      <c r="H207" s="89">
        <v>3114</v>
      </c>
      <c r="I207" s="120">
        <v>1016</v>
      </c>
      <c r="J207" s="120"/>
      <c r="K207" s="127" t="s">
        <v>214</v>
      </c>
      <c r="L207" s="121"/>
      <c r="M207" s="121"/>
      <c r="N207" s="121"/>
      <c r="O207" s="155">
        <v>3210</v>
      </c>
    </row>
    <row r="208" spans="1:15" hidden="1" x14ac:dyDescent="0.25">
      <c r="A208" s="69">
        <f t="shared" si="42"/>
        <v>3114</v>
      </c>
      <c r="B208" s="70">
        <f t="shared" si="45"/>
        <v>54</v>
      </c>
      <c r="C208" s="85" t="str">
        <f t="shared" si="31"/>
        <v>091</v>
      </c>
      <c r="D208" s="85" t="str">
        <f t="shared" si="32"/>
        <v>0912</v>
      </c>
      <c r="E208" s="86" t="s">
        <v>131</v>
      </c>
      <c r="F208" s="87">
        <v>32</v>
      </c>
      <c r="G208" s="156">
        <v>54</v>
      </c>
      <c r="H208" s="89">
        <v>3114</v>
      </c>
      <c r="I208" s="120">
        <v>1018</v>
      </c>
      <c r="J208" s="120">
        <v>1018</v>
      </c>
      <c r="K208" s="127" t="s">
        <v>214</v>
      </c>
      <c r="L208" s="121"/>
      <c r="M208" s="121"/>
      <c r="N208" s="121"/>
      <c r="O208" s="157">
        <v>5410</v>
      </c>
    </row>
    <row r="209" spans="1:15" hidden="1" x14ac:dyDescent="0.25">
      <c r="A209" s="69">
        <f t="shared" si="42"/>
        <v>312</v>
      </c>
      <c r="B209" s="70" t="str">
        <f t="shared" si="45"/>
        <v xml:space="preserve"> </v>
      </c>
      <c r="C209" s="85" t="str">
        <f t="shared" si="31"/>
        <v xml:space="preserve">  </v>
      </c>
      <c r="D209" s="85" t="str">
        <f t="shared" si="32"/>
        <v xml:space="preserve">  </v>
      </c>
      <c r="E209" s="86"/>
      <c r="F209" s="87"/>
      <c r="G209" s="88"/>
      <c r="H209" s="89">
        <v>312</v>
      </c>
      <c r="I209" s="90"/>
      <c r="J209" s="90"/>
      <c r="K209" s="91" t="s">
        <v>215</v>
      </c>
      <c r="L209" s="116">
        <f>SUM(L210:L212)</f>
        <v>0</v>
      </c>
      <c r="M209" s="116">
        <f t="shared" ref="M209:N209" si="47">SUM(M210:M212)</f>
        <v>0</v>
      </c>
      <c r="N209" s="116">
        <f t="shared" si="47"/>
        <v>0</v>
      </c>
      <c r="O209" s="122"/>
    </row>
    <row r="210" spans="1:15" hidden="1" x14ac:dyDescent="0.25">
      <c r="A210" s="69">
        <f t="shared" si="42"/>
        <v>3121</v>
      </c>
      <c r="B210" s="70">
        <f t="shared" si="45"/>
        <v>32</v>
      </c>
      <c r="C210" s="85" t="str">
        <f t="shared" si="31"/>
        <v>091</v>
      </c>
      <c r="D210" s="85" t="str">
        <f t="shared" si="32"/>
        <v>0912</v>
      </c>
      <c r="E210" s="86" t="s">
        <v>131</v>
      </c>
      <c r="F210" s="87">
        <v>32</v>
      </c>
      <c r="G210" s="88">
        <v>32</v>
      </c>
      <c r="H210" s="89">
        <v>3121</v>
      </c>
      <c r="I210" s="120">
        <v>1022</v>
      </c>
      <c r="J210" s="120">
        <v>1019</v>
      </c>
      <c r="K210" s="91" t="s">
        <v>215</v>
      </c>
      <c r="L210" s="121"/>
      <c r="M210" s="121"/>
      <c r="N210" s="121"/>
      <c r="O210" s="155">
        <v>3210</v>
      </c>
    </row>
    <row r="211" spans="1:15" hidden="1" x14ac:dyDescent="0.25">
      <c r="C211" s="85" t="str">
        <f t="shared" si="31"/>
        <v>091</v>
      </c>
      <c r="D211" s="85" t="str">
        <f t="shared" si="32"/>
        <v>0912</v>
      </c>
      <c r="E211" s="86" t="s">
        <v>131</v>
      </c>
      <c r="F211" s="87"/>
      <c r="G211" s="156">
        <v>49</v>
      </c>
      <c r="H211" s="89">
        <v>3121</v>
      </c>
      <c r="I211" s="120">
        <v>1023</v>
      </c>
      <c r="J211" s="120"/>
      <c r="K211" s="91" t="s">
        <v>215</v>
      </c>
      <c r="L211" s="121"/>
      <c r="M211" s="121"/>
      <c r="N211" s="121"/>
      <c r="O211" s="157">
        <v>4910</v>
      </c>
    </row>
    <row r="212" spans="1:15" hidden="1" x14ac:dyDescent="0.25">
      <c r="A212" s="69">
        <f t="shared" si="42"/>
        <v>3121</v>
      </c>
      <c r="B212" s="70">
        <f t="shared" si="45"/>
        <v>54</v>
      </c>
      <c r="C212" s="85" t="str">
        <f t="shared" si="31"/>
        <v>091</v>
      </c>
      <c r="D212" s="85" t="str">
        <f t="shared" si="32"/>
        <v>0912</v>
      </c>
      <c r="E212" s="86" t="s">
        <v>131</v>
      </c>
      <c r="F212" s="87">
        <v>32</v>
      </c>
      <c r="G212" s="156">
        <v>54</v>
      </c>
      <c r="H212" s="89">
        <v>3121</v>
      </c>
      <c r="I212" s="120">
        <v>1024</v>
      </c>
      <c r="J212" s="120">
        <v>1020</v>
      </c>
      <c r="K212" s="91" t="s">
        <v>215</v>
      </c>
      <c r="L212" s="121"/>
      <c r="M212" s="121"/>
      <c r="N212" s="121"/>
      <c r="O212" s="157">
        <v>5410</v>
      </c>
    </row>
    <row r="213" spans="1:15" hidden="1" x14ac:dyDescent="0.25">
      <c r="A213" s="69">
        <f t="shared" si="42"/>
        <v>313</v>
      </c>
      <c r="B213" s="70" t="str">
        <f t="shared" si="45"/>
        <v xml:space="preserve"> </v>
      </c>
      <c r="C213" s="85" t="str">
        <f t="shared" si="31"/>
        <v xml:space="preserve">  </v>
      </c>
      <c r="D213" s="85" t="str">
        <f t="shared" si="32"/>
        <v xml:space="preserve">  </v>
      </c>
      <c r="E213" s="86"/>
      <c r="F213" s="87"/>
      <c r="G213" s="88"/>
      <c r="H213" s="89">
        <v>313</v>
      </c>
      <c r="I213" s="90"/>
      <c r="J213" s="90"/>
      <c r="K213" s="91" t="s">
        <v>216</v>
      </c>
      <c r="L213" s="116">
        <f>SUM(L214:L218)</f>
        <v>0</v>
      </c>
      <c r="M213" s="116">
        <f>SUM(M214:M218)</f>
        <v>0</v>
      </c>
      <c r="N213" s="116">
        <f>SUM(N214:N218)</f>
        <v>0</v>
      </c>
      <c r="O213" s="122"/>
    </row>
    <row r="214" spans="1:15" ht="25.5" hidden="1" x14ac:dyDescent="0.25">
      <c r="A214" s="69">
        <f t="shared" si="42"/>
        <v>3132</v>
      </c>
      <c r="B214" s="70">
        <f t="shared" si="45"/>
        <v>32</v>
      </c>
      <c r="C214" s="85" t="str">
        <f>IF(I214&gt;0,LEFT(E214,3),"  ")</f>
        <v>091</v>
      </c>
      <c r="D214" s="85" t="str">
        <f>IF(I214&gt;0,LEFT(E214,4),"  ")</f>
        <v>0912</v>
      </c>
      <c r="E214" s="86" t="s">
        <v>131</v>
      </c>
      <c r="F214" s="87">
        <v>32</v>
      </c>
      <c r="G214" s="88">
        <v>32</v>
      </c>
      <c r="H214" s="89">
        <v>3132</v>
      </c>
      <c r="I214" s="120">
        <v>1028</v>
      </c>
      <c r="J214" s="120">
        <v>1021</v>
      </c>
      <c r="K214" s="91" t="s">
        <v>217</v>
      </c>
      <c r="L214" s="121"/>
      <c r="M214" s="121"/>
      <c r="N214" s="121"/>
      <c r="O214" s="155">
        <v>3210</v>
      </c>
    </row>
    <row r="215" spans="1:15" ht="25.5" hidden="1" x14ac:dyDescent="0.25">
      <c r="A215" s="69">
        <f t="shared" si="42"/>
        <v>3132</v>
      </c>
      <c r="B215" s="70">
        <f t="shared" si="45"/>
        <v>49</v>
      </c>
      <c r="C215" s="85" t="str">
        <f t="shared" ref="C215:C217" si="48">IF(I215&gt;0,LEFT(E215,3),"  ")</f>
        <v>091</v>
      </c>
      <c r="D215" s="85" t="str">
        <f t="shared" ref="D215:D217" si="49">IF(I215&gt;0,LEFT(E215,4),"  ")</f>
        <v>0912</v>
      </c>
      <c r="E215" s="86" t="s">
        <v>131</v>
      </c>
      <c r="F215" s="87">
        <v>32</v>
      </c>
      <c r="G215" s="156">
        <v>49</v>
      </c>
      <c r="H215" s="89">
        <v>3132</v>
      </c>
      <c r="I215" s="120">
        <v>1029</v>
      </c>
      <c r="J215" s="120">
        <v>1022</v>
      </c>
      <c r="K215" s="91" t="s">
        <v>217</v>
      </c>
      <c r="L215" s="121"/>
      <c r="M215" s="121"/>
      <c r="N215" s="121"/>
      <c r="O215" s="157">
        <v>4910</v>
      </c>
    </row>
    <row r="216" spans="1:15" ht="25.5" hidden="1" x14ac:dyDescent="0.25">
      <c r="A216" s="69">
        <f t="shared" si="42"/>
        <v>3132</v>
      </c>
      <c r="B216" s="70">
        <f t="shared" si="45"/>
        <v>54</v>
      </c>
      <c r="C216" s="85" t="str">
        <f t="shared" si="48"/>
        <v>091</v>
      </c>
      <c r="D216" s="85" t="str">
        <f t="shared" si="49"/>
        <v>0912</v>
      </c>
      <c r="E216" s="86" t="s">
        <v>131</v>
      </c>
      <c r="F216" s="87">
        <v>32</v>
      </c>
      <c r="G216" s="156">
        <v>54</v>
      </c>
      <c r="H216" s="89">
        <v>3132</v>
      </c>
      <c r="I216" s="120">
        <v>1030</v>
      </c>
      <c r="J216" s="120">
        <v>1023</v>
      </c>
      <c r="K216" s="91" t="s">
        <v>217</v>
      </c>
      <c r="L216" s="121"/>
      <c r="M216" s="121"/>
      <c r="N216" s="121"/>
      <c r="O216" s="157">
        <v>5410</v>
      </c>
    </row>
    <row r="217" spans="1:15" ht="25.5" hidden="1" x14ac:dyDescent="0.25">
      <c r="C217" s="85" t="str">
        <f t="shared" si="48"/>
        <v>091</v>
      </c>
      <c r="D217" s="85" t="str">
        <f t="shared" si="49"/>
        <v>0912</v>
      </c>
      <c r="E217" s="86" t="s">
        <v>131</v>
      </c>
      <c r="F217" s="87"/>
      <c r="G217" s="88">
        <v>32</v>
      </c>
      <c r="H217" s="89">
        <v>3133</v>
      </c>
      <c r="I217" s="120">
        <v>1034</v>
      </c>
      <c r="J217" s="120"/>
      <c r="K217" s="91" t="s">
        <v>218</v>
      </c>
      <c r="L217" s="121"/>
      <c r="M217" s="121"/>
      <c r="N217" s="121"/>
      <c r="O217" s="155">
        <v>3210</v>
      </c>
    </row>
    <row r="218" spans="1:15" ht="25.5" hidden="1" x14ac:dyDescent="0.25">
      <c r="A218" s="69">
        <f t="shared" si="42"/>
        <v>3133</v>
      </c>
      <c r="B218" s="70">
        <f t="shared" si="45"/>
        <v>54</v>
      </c>
      <c r="C218" s="85" t="str">
        <f t="shared" si="31"/>
        <v>091</v>
      </c>
      <c r="D218" s="85" t="str">
        <f t="shared" si="32"/>
        <v>0912</v>
      </c>
      <c r="E218" s="86" t="s">
        <v>131</v>
      </c>
      <c r="F218" s="87">
        <v>32</v>
      </c>
      <c r="G218" s="156">
        <v>54</v>
      </c>
      <c r="H218" s="89">
        <v>3133</v>
      </c>
      <c r="I218" s="120">
        <v>1036</v>
      </c>
      <c r="J218" s="120">
        <v>1024</v>
      </c>
      <c r="K218" s="91" t="s">
        <v>218</v>
      </c>
      <c r="L218" s="121"/>
      <c r="M218" s="121"/>
      <c r="N218" s="121"/>
      <c r="O218" s="157">
        <v>5410</v>
      </c>
    </row>
    <row r="219" spans="1:15" hidden="1" x14ac:dyDescent="0.25">
      <c r="A219" s="69">
        <f t="shared" si="42"/>
        <v>32</v>
      </c>
      <c r="B219" s="70" t="str">
        <f t="shared" si="45"/>
        <v xml:space="preserve"> </v>
      </c>
      <c r="C219" s="85" t="str">
        <f t="shared" si="31"/>
        <v xml:space="preserve">  </v>
      </c>
      <c r="D219" s="85" t="str">
        <f t="shared" si="32"/>
        <v xml:space="preserve">  </v>
      </c>
      <c r="E219" s="86"/>
      <c r="F219" s="87"/>
      <c r="G219" s="88"/>
      <c r="H219" s="89">
        <v>32</v>
      </c>
      <c r="I219" s="90"/>
      <c r="J219" s="90"/>
      <c r="K219" s="91" t="s">
        <v>144</v>
      </c>
      <c r="L219" s="116">
        <f>SUM(L220,L236,L262,L299,L294)</f>
        <v>0</v>
      </c>
      <c r="M219" s="116">
        <f>SUM(M220,M236,M262,M299,M294)</f>
        <v>0</v>
      </c>
      <c r="N219" s="116">
        <f>SUM(N220,N236,N262,N299,N294)</f>
        <v>0</v>
      </c>
      <c r="O219" s="122"/>
    </row>
    <row r="220" spans="1:15" hidden="1" x14ac:dyDescent="0.25">
      <c r="A220" s="69">
        <f t="shared" si="42"/>
        <v>321</v>
      </c>
      <c r="B220" s="70" t="str">
        <f t="shared" si="45"/>
        <v xml:space="preserve"> </v>
      </c>
      <c r="C220" s="85" t="str">
        <f t="shared" si="31"/>
        <v xml:space="preserve">  </v>
      </c>
      <c r="D220" s="85" t="str">
        <f t="shared" si="32"/>
        <v xml:space="preserve">  </v>
      </c>
      <c r="E220" s="86"/>
      <c r="F220" s="87"/>
      <c r="G220" s="88"/>
      <c r="H220" s="89">
        <v>321</v>
      </c>
      <c r="I220" s="90"/>
      <c r="J220" s="90"/>
      <c r="K220" s="91" t="s">
        <v>150</v>
      </c>
      <c r="L220" s="116">
        <f>SUM(L221:L235)</f>
        <v>0</v>
      </c>
      <c r="M220" s="116">
        <f t="shared" ref="M220:N220" si="50">SUM(M221:M235)</f>
        <v>0</v>
      </c>
      <c r="N220" s="116">
        <f t="shared" si="50"/>
        <v>0</v>
      </c>
      <c r="O220" s="122"/>
    </row>
    <row r="221" spans="1:15" hidden="1" x14ac:dyDescent="0.25">
      <c r="A221" s="69">
        <f t="shared" si="42"/>
        <v>3211</v>
      </c>
      <c r="B221" s="70">
        <f t="shared" si="45"/>
        <v>32</v>
      </c>
      <c r="C221" s="85" t="str">
        <f t="shared" si="31"/>
        <v>091</v>
      </c>
      <c r="D221" s="85" t="str">
        <f t="shared" si="32"/>
        <v>0912</v>
      </c>
      <c r="E221" s="86" t="s">
        <v>131</v>
      </c>
      <c r="F221" s="87">
        <v>32</v>
      </c>
      <c r="G221" s="88">
        <v>32</v>
      </c>
      <c r="H221" s="89">
        <v>3211</v>
      </c>
      <c r="I221" s="120">
        <v>1040</v>
      </c>
      <c r="J221" s="120">
        <v>1025</v>
      </c>
      <c r="K221" s="91" t="s">
        <v>151</v>
      </c>
      <c r="L221" s="121"/>
      <c r="M221" s="121"/>
      <c r="N221" s="121"/>
      <c r="O221" s="155">
        <v>3210</v>
      </c>
    </row>
    <row r="222" spans="1:15" hidden="1" x14ac:dyDescent="0.25">
      <c r="A222" s="69">
        <f t="shared" si="42"/>
        <v>3211</v>
      </c>
      <c r="B222" s="70">
        <f t="shared" si="45"/>
        <v>49</v>
      </c>
      <c r="C222" s="85" t="str">
        <f t="shared" si="31"/>
        <v>091</v>
      </c>
      <c r="D222" s="85" t="str">
        <f t="shared" si="32"/>
        <v>0912</v>
      </c>
      <c r="E222" s="86" t="s">
        <v>131</v>
      </c>
      <c r="F222" s="87">
        <v>32</v>
      </c>
      <c r="G222" s="156">
        <v>49</v>
      </c>
      <c r="H222" s="89">
        <v>3211</v>
      </c>
      <c r="I222" s="120">
        <v>1041</v>
      </c>
      <c r="J222" s="120">
        <v>1026</v>
      </c>
      <c r="K222" s="91" t="s">
        <v>151</v>
      </c>
      <c r="L222" s="121"/>
      <c r="M222" s="121"/>
      <c r="N222" s="121"/>
      <c r="O222" s="157">
        <v>4910</v>
      </c>
    </row>
    <row r="223" spans="1:15" hidden="1" x14ac:dyDescent="0.25">
      <c r="A223" s="69">
        <f t="shared" si="42"/>
        <v>3211</v>
      </c>
      <c r="B223" s="70">
        <f t="shared" si="45"/>
        <v>54</v>
      </c>
      <c r="C223" s="85" t="str">
        <f t="shared" si="31"/>
        <v>091</v>
      </c>
      <c r="D223" s="85" t="str">
        <f t="shared" si="32"/>
        <v>0912</v>
      </c>
      <c r="E223" s="86" t="s">
        <v>131</v>
      </c>
      <c r="F223" s="87">
        <v>32</v>
      </c>
      <c r="G223" s="156">
        <v>54</v>
      </c>
      <c r="H223" s="89">
        <v>3211</v>
      </c>
      <c r="I223" s="120">
        <v>1042</v>
      </c>
      <c r="J223" s="120">
        <v>1027</v>
      </c>
      <c r="K223" s="91" t="s">
        <v>151</v>
      </c>
      <c r="L223" s="121"/>
      <c r="M223" s="121"/>
      <c r="N223" s="121"/>
      <c r="O223" s="157">
        <v>5410</v>
      </c>
    </row>
    <row r="224" spans="1:15" hidden="1" x14ac:dyDescent="0.25">
      <c r="A224" s="69">
        <f t="shared" si="42"/>
        <v>3211</v>
      </c>
      <c r="B224" s="70">
        <f t="shared" si="45"/>
        <v>62</v>
      </c>
      <c r="C224" s="85" t="str">
        <f t="shared" si="31"/>
        <v>091</v>
      </c>
      <c r="D224" s="85" t="str">
        <f t="shared" si="32"/>
        <v>0912</v>
      </c>
      <c r="E224" s="86" t="s">
        <v>131</v>
      </c>
      <c r="F224" s="87">
        <v>32</v>
      </c>
      <c r="G224" s="156">
        <v>62</v>
      </c>
      <c r="H224" s="89">
        <v>3211</v>
      </c>
      <c r="I224" s="120">
        <v>1043</v>
      </c>
      <c r="J224" s="120">
        <v>1028</v>
      </c>
      <c r="K224" s="91" t="s">
        <v>151</v>
      </c>
      <c r="L224" s="121"/>
      <c r="M224" s="121"/>
      <c r="N224" s="121"/>
      <c r="O224" s="157">
        <v>6210</v>
      </c>
    </row>
    <row r="225" spans="1:15" hidden="1" x14ac:dyDescent="0.25">
      <c r="A225" s="69">
        <f t="shared" si="42"/>
        <v>3211</v>
      </c>
      <c r="B225" s="70">
        <f t="shared" si="45"/>
        <v>72</v>
      </c>
      <c r="C225" s="85" t="str">
        <f t="shared" si="31"/>
        <v>091</v>
      </c>
      <c r="D225" s="85" t="str">
        <f t="shared" si="32"/>
        <v>0912</v>
      </c>
      <c r="E225" s="86" t="s">
        <v>131</v>
      </c>
      <c r="F225" s="87">
        <v>32</v>
      </c>
      <c r="G225" s="156">
        <v>72</v>
      </c>
      <c r="H225" s="89">
        <v>3211</v>
      </c>
      <c r="I225" s="120">
        <v>1044</v>
      </c>
      <c r="J225" s="120">
        <v>1029</v>
      </c>
      <c r="K225" s="91" t="s">
        <v>151</v>
      </c>
      <c r="L225" s="121"/>
      <c r="M225" s="121"/>
      <c r="N225" s="121"/>
      <c r="O225" s="157">
        <v>7210</v>
      </c>
    </row>
    <row r="226" spans="1:15" ht="25.5" hidden="1" x14ac:dyDescent="0.25">
      <c r="A226" s="69">
        <f t="shared" si="42"/>
        <v>3212</v>
      </c>
      <c r="B226" s="70">
        <f t="shared" si="45"/>
        <v>32</v>
      </c>
      <c r="C226" s="85" t="str">
        <f t="shared" si="31"/>
        <v>091</v>
      </c>
      <c r="D226" s="85" t="str">
        <f t="shared" si="32"/>
        <v>0912</v>
      </c>
      <c r="E226" s="86" t="s">
        <v>131</v>
      </c>
      <c r="F226" s="87">
        <v>32</v>
      </c>
      <c r="G226" s="88">
        <v>32</v>
      </c>
      <c r="H226" s="89">
        <v>3212</v>
      </c>
      <c r="I226" s="120">
        <v>1046</v>
      </c>
      <c r="J226" s="120">
        <v>1030</v>
      </c>
      <c r="K226" s="91" t="s">
        <v>200</v>
      </c>
      <c r="L226" s="121"/>
      <c r="M226" s="121"/>
      <c r="N226" s="121"/>
      <c r="O226" s="155">
        <v>3210</v>
      </c>
    </row>
    <row r="227" spans="1:15" ht="25.5" hidden="1" x14ac:dyDescent="0.25">
      <c r="A227" s="69">
        <f t="shared" si="42"/>
        <v>3212</v>
      </c>
      <c r="B227" s="70">
        <f t="shared" si="45"/>
        <v>49</v>
      </c>
      <c r="C227" s="85" t="str">
        <f t="shared" si="31"/>
        <v>091</v>
      </c>
      <c r="D227" s="85" t="str">
        <f t="shared" si="32"/>
        <v>0912</v>
      </c>
      <c r="E227" s="86" t="s">
        <v>131</v>
      </c>
      <c r="F227" s="87">
        <v>32</v>
      </c>
      <c r="G227" s="156">
        <v>49</v>
      </c>
      <c r="H227" s="89">
        <v>3212</v>
      </c>
      <c r="I227" s="120">
        <v>1047</v>
      </c>
      <c r="J227" s="120">
        <v>1031</v>
      </c>
      <c r="K227" s="91" t="s">
        <v>200</v>
      </c>
      <c r="L227" s="121"/>
      <c r="M227" s="121"/>
      <c r="N227" s="121"/>
      <c r="O227" s="157">
        <v>4910</v>
      </c>
    </row>
    <row r="228" spans="1:15" ht="25.5" hidden="1" x14ac:dyDescent="0.25">
      <c r="A228" s="69">
        <f t="shared" si="42"/>
        <v>3212</v>
      </c>
      <c r="B228" s="70">
        <f t="shared" si="45"/>
        <v>54</v>
      </c>
      <c r="C228" s="85" t="str">
        <f t="shared" si="31"/>
        <v>091</v>
      </c>
      <c r="D228" s="85" t="str">
        <f t="shared" si="32"/>
        <v>0912</v>
      </c>
      <c r="E228" s="86" t="s">
        <v>131</v>
      </c>
      <c r="F228" s="87">
        <v>32</v>
      </c>
      <c r="G228" s="156">
        <v>54</v>
      </c>
      <c r="H228" s="89">
        <v>3212</v>
      </c>
      <c r="I228" s="120">
        <v>1048</v>
      </c>
      <c r="J228" s="120">
        <v>1032</v>
      </c>
      <c r="K228" s="91" t="s">
        <v>200</v>
      </c>
      <c r="L228" s="121"/>
      <c r="M228" s="121"/>
      <c r="N228" s="121"/>
      <c r="O228" s="157">
        <v>5410</v>
      </c>
    </row>
    <row r="229" spans="1:15" hidden="1" x14ac:dyDescent="0.25">
      <c r="A229" s="69">
        <f t="shared" si="42"/>
        <v>3213</v>
      </c>
      <c r="B229" s="70">
        <f t="shared" si="45"/>
        <v>32</v>
      </c>
      <c r="C229" s="85" t="str">
        <f t="shared" si="31"/>
        <v>091</v>
      </c>
      <c r="D229" s="85" t="str">
        <f t="shared" si="32"/>
        <v>0912</v>
      </c>
      <c r="E229" s="86" t="s">
        <v>131</v>
      </c>
      <c r="F229" s="87">
        <v>32</v>
      </c>
      <c r="G229" s="88">
        <v>32</v>
      </c>
      <c r="H229" s="89">
        <v>3213</v>
      </c>
      <c r="I229" s="120">
        <v>1052</v>
      </c>
      <c r="J229" s="120">
        <v>1033</v>
      </c>
      <c r="K229" s="91" t="s">
        <v>152</v>
      </c>
      <c r="L229" s="121"/>
      <c r="M229" s="121"/>
      <c r="N229" s="121"/>
      <c r="O229" s="155">
        <v>3210</v>
      </c>
    </row>
    <row r="230" spans="1:15" hidden="1" x14ac:dyDescent="0.25">
      <c r="A230" s="69">
        <f t="shared" si="42"/>
        <v>3213</v>
      </c>
      <c r="B230" s="70">
        <f t="shared" si="45"/>
        <v>54</v>
      </c>
      <c r="C230" s="85" t="str">
        <f t="shared" si="31"/>
        <v>091</v>
      </c>
      <c r="D230" s="85" t="str">
        <f t="shared" si="32"/>
        <v>0912</v>
      </c>
      <c r="E230" s="86" t="s">
        <v>131</v>
      </c>
      <c r="F230" s="87">
        <v>32</v>
      </c>
      <c r="G230" s="156">
        <v>54</v>
      </c>
      <c r="H230" s="89">
        <v>3213</v>
      </c>
      <c r="I230" s="120">
        <v>1054</v>
      </c>
      <c r="J230" s="120">
        <v>1034</v>
      </c>
      <c r="K230" s="91" t="s">
        <v>152</v>
      </c>
      <c r="L230" s="121"/>
      <c r="M230" s="121"/>
      <c r="N230" s="121"/>
      <c r="O230" s="157">
        <v>5410</v>
      </c>
    </row>
    <row r="231" spans="1:15" hidden="1" x14ac:dyDescent="0.25">
      <c r="A231" s="69">
        <f t="shared" si="42"/>
        <v>3213</v>
      </c>
      <c r="B231" s="70">
        <f t="shared" si="45"/>
        <v>62</v>
      </c>
      <c r="C231" s="85" t="str">
        <f t="shared" si="31"/>
        <v>091</v>
      </c>
      <c r="D231" s="85" t="str">
        <f t="shared" si="32"/>
        <v>0912</v>
      </c>
      <c r="E231" s="86" t="s">
        <v>131</v>
      </c>
      <c r="F231" s="87">
        <v>32</v>
      </c>
      <c r="G231" s="156">
        <v>62</v>
      </c>
      <c r="H231" s="89">
        <v>3213</v>
      </c>
      <c r="I231" s="120">
        <v>1055</v>
      </c>
      <c r="J231" s="120">
        <v>1035</v>
      </c>
      <c r="K231" s="91" t="s">
        <v>152</v>
      </c>
      <c r="L231" s="121"/>
      <c r="M231" s="121"/>
      <c r="N231" s="121"/>
      <c r="O231" s="157">
        <v>6210</v>
      </c>
    </row>
    <row r="232" spans="1:15" ht="17.25" hidden="1" customHeight="1" x14ac:dyDescent="0.25">
      <c r="A232" s="69">
        <f t="shared" si="42"/>
        <v>3214</v>
      </c>
      <c r="B232" s="70">
        <f t="shared" si="45"/>
        <v>32</v>
      </c>
      <c r="C232" s="85" t="str">
        <f t="shared" si="31"/>
        <v>091</v>
      </c>
      <c r="D232" s="85" t="str">
        <f t="shared" si="32"/>
        <v>0912</v>
      </c>
      <c r="E232" s="86" t="s">
        <v>131</v>
      </c>
      <c r="F232" s="87">
        <v>32</v>
      </c>
      <c r="G232" s="88">
        <v>32</v>
      </c>
      <c r="H232" s="89">
        <v>3214</v>
      </c>
      <c r="I232" s="120">
        <v>1058</v>
      </c>
      <c r="J232" s="120">
        <v>1036</v>
      </c>
      <c r="K232" s="91" t="s">
        <v>153</v>
      </c>
      <c r="L232" s="121"/>
      <c r="M232" s="121"/>
      <c r="N232" s="121"/>
      <c r="O232" s="155">
        <v>3210</v>
      </c>
    </row>
    <row r="233" spans="1:15" ht="17.25" hidden="1" customHeight="1" x14ac:dyDescent="0.25">
      <c r="A233" s="69">
        <f t="shared" si="42"/>
        <v>3214</v>
      </c>
      <c r="B233" s="70">
        <f t="shared" si="45"/>
        <v>49</v>
      </c>
      <c r="C233" s="85" t="str">
        <f t="shared" si="31"/>
        <v>091</v>
      </c>
      <c r="D233" s="85" t="str">
        <f t="shared" si="32"/>
        <v>0912</v>
      </c>
      <c r="E233" s="86" t="s">
        <v>131</v>
      </c>
      <c r="F233" s="87">
        <v>32</v>
      </c>
      <c r="G233" s="156">
        <v>49</v>
      </c>
      <c r="H233" s="89">
        <v>3214</v>
      </c>
      <c r="I233" s="120">
        <v>1059</v>
      </c>
      <c r="J233" s="120">
        <v>1037</v>
      </c>
      <c r="K233" s="91" t="s">
        <v>153</v>
      </c>
      <c r="L233" s="121"/>
      <c r="M233" s="121"/>
      <c r="N233" s="121"/>
      <c r="O233" s="157">
        <v>4910</v>
      </c>
    </row>
    <row r="234" spans="1:15" ht="17.25" hidden="1" customHeight="1" x14ac:dyDescent="0.25">
      <c r="A234" s="69">
        <f t="shared" si="42"/>
        <v>3214</v>
      </c>
      <c r="B234" s="70">
        <f t="shared" si="45"/>
        <v>54</v>
      </c>
      <c r="C234" s="85" t="str">
        <f t="shared" si="31"/>
        <v>091</v>
      </c>
      <c r="D234" s="85" t="str">
        <f t="shared" si="32"/>
        <v>0912</v>
      </c>
      <c r="E234" s="86" t="s">
        <v>131</v>
      </c>
      <c r="F234" s="87">
        <v>32</v>
      </c>
      <c r="G234" s="156">
        <v>54</v>
      </c>
      <c r="H234" s="89">
        <v>3214</v>
      </c>
      <c r="I234" s="120">
        <v>1060</v>
      </c>
      <c r="J234" s="120">
        <v>1038</v>
      </c>
      <c r="K234" s="91" t="s">
        <v>153</v>
      </c>
      <c r="L234" s="121"/>
      <c r="M234" s="121"/>
      <c r="N234" s="121"/>
      <c r="O234" s="157">
        <v>5410</v>
      </c>
    </row>
    <row r="235" spans="1:15" ht="17.25" hidden="1" customHeight="1" x14ac:dyDescent="0.25">
      <c r="C235" s="85" t="str">
        <f t="shared" si="31"/>
        <v>091</v>
      </c>
      <c r="D235" s="85" t="str">
        <f t="shared" si="32"/>
        <v>0912</v>
      </c>
      <c r="E235" s="86" t="s">
        <v>131</v>
      </c>
      <c r="F235" s="87"/>
      <c r="G235" s="156">
        <v>62</v>
      </c>
      <c r="H235" s="89">
        <v>3214</v>
      </c>
      <c r="I235" s="120">
        <v>1061</v>
      </c>
      <c r="J235" s="120"/>
      <c r="K235" s="91" t="s">
        <v>153</v>
      </c>
      <c r="L235" s="121"/>
      <c r="M235" s="121"/>
      <c r="N235" s="121"/>
      <c r="O235" s="157">
        <v>6210</v>
      </c>
    </row>
    <row r="236" spans="1:15" hidden="1" x14ac:dyDescent="0.25">
      <c r="A236" s="69">
        <f t="shared" si="42"/>
        <v>322</v>
      </c>
      <c r="B236" s="70" t="str">
        <f t="shared" si="45"/>
        <v xml:space="preserve"> </v>
      </c>
      <c r="C236" s="85" t="str">
        <f t="shared" si="31"/>
        <v xml:space="preserve">  </v>
      </c>
      <c r="D236" s="85" t="str">
        <f t="shared" si="32"/>
        <v xml:space="preserve">  </v>
      </c>
      <c r="E236" s="86"/>
      <c r="F236" s="87"/>
      <c r="G236" s="88"/>
      <c r="H236" s="89">
        <v>322</v>
      </c>
      <c r="I236" s="90"/>
      <c r="J236" s="90"/>
      <c r="K236" s="91" t="s">
        <v>154</v>
      </c>
      <c r="L236" s="116">
        <f>SUM(L237:L261)</f>
        <v>0</v>
      </c>
      <c r="M236" s="116">
        <f t="shared" ref="M236:N236" si="51">SUM(M237:M261)</f>
        <v>0</v>
      </c>
      <c r="N236" s="116">
        <f t="shared" si="51"/>
        <v>0</v>
      </c>
      <c r="O236" s="122"/>
    </row>
    <row r="237" spans="1:15" ht="25.5" hidden="1" x14ac:dyDescent="0.25">
      <c r="A237" s="69">
        <f t="shared" si="42"/>
        <v>3221</v>
      </c>
      <c r="B237" s="70">
        <f t="shared" si="45"/>
        <v>32</v>
      </c>
      <c r="C237" s="85" t="str">
        <f t="shared" si="31"/>
        <v>091</v>
      </c>
      <c r="D237" s="85" t="str">
        <f t="shared" si="32"/>
        <v>0912</v>
      </c>
      <c r="E237" s="86" t="s">
        <v>131</v>
      </c>
      <c r="F237" s="87">
        <v>32</v>
      </c>
      <c r="G237" s="88">
        <v>32</v>
      </c>
      <c r="H237" s="89">
        <v>3221</v>
      </c>
      <c r="I237" s="120">
        <v>1064</v>
      </c>
      <c r="J237" s="120">
        <v>1039</v>
      </c>
      <c r="K237" s="91" t="s">
        <v>155</v>
      </c>
      <c r="L237" s="121"/>
      <c r="M237" s="121"/>
      <c r="N237" s="121"/>
      <c r="O237" s="155">
        <v>3210</v>
      </c>
    </row>
    <row r="238" spans="1:15" ht="17.25" hidden="1" customHeight="1" x14ac:dyDescent="0.25">
      <c r="A238" s="69">
        <f t="shared" si="42"/>
        <v>3221</v>
      </c>
      <c r="B238" s="70">
        <f t="shared" si="45"/>
        <v>49</v>
      </c>
      <c r="C238" s="85" t="str">
        <f t="shared" si="31"/>
        <v>091</v>
      </c>
      <c r="D238" s="85" t="str">
        <f t="shared" si="32"/>
        <v>0912</v>
      </c>
      <c r="E238" s="86" t="s">
        <v>131</v>
      </c>
      <c r="F238" s="87">
        <v>32</v>
      </c>
      <c r="G238" s="156">
        <v>49</v>
      </c>
      <c r="H238" s="89">
        <v>3221</v>
      </c>
      <c r="I238" s="120">
        <v>1065</v>
      </c>
      <c r="J238" s="120">
        <v>1040</v>
      </c>
      <c r="K238" s="91" t="s">
        <v>155</v>
      </c>
      <c r="L238" s="121"/>
      <c r="M238" s="121"/>
      <c r="N238" s="121"/>
      <c r="O238" s="157">
        <v>4910</v>
      </c>
    </row>
    <row r="239" spans="1:15" ht="17.25" hidden="1" customHeight="1" x14ac:dyDescent="0.25">
      <c r="A239" s="69">
        <f t="shared" si="42"/>
        <v>3221</v>
      </c>
      <c r="B239" s="70">
        <f t="shared" si="45"/>
        <v>54</v>
      </c>
      <c r="C239" s="85" t="str">
        <f t="shared" si="31"/>
        <v>091</v>
      </c>
      <c r="D239" s="85" t="str">
        <f t="shared" si="32"/>
        <v>0912</v>
      </c>
      <c r="E239" s="86" t="s">
        <v>131</v>
      </c>
      <c r="F239" s="87">
        <v>32</v>
      </c>
      <c r="G239" s="156">
        <v>54</v>
      </c>
      <c r="H239" s="89">
        <v>3221</v>
      </c>
      <c r="I239" s="120">
        <v>1066</v>
      </c>
      <c r="J239" s="120">
        <v>1041</v>
      </c>
      <c r="K239" s="91" t="s">
        <v>155</v>
      </c>
      <c r="L239" s="121"/>
      <c r="M239" s="121"/>
      <c r="N239" s="121"/>
      <c r="O239" s="157">
        <v>5410</v>
      </c>
    </row>
    <row r="240" spans="1:15" ht="25.5" hidden="1" x14ac:dyDescent="0.25">
      <c r="A240" s="69">
        <f t="shared" si="42"/>
        <v>3221</v>
      </c>
      <c r="B240" s="70">
        <f t="shared" si="45"/>
        <v>62</v>
      </c>
      <c r="C240" s="85" t="str">
        <f t="shared" si="31"/>
        <v>091</v>
      </c>
      <c r="D240" s="85" t="str">
        <f t="shared" si="32"/>
        <v>0912</v>
      </c>
      <c r="E240" s="86" t="s">
        <v>131</v>
      </c>
      <c r="F240" s="87">
        <v>32</v>
      </c>
      <c r="G240" s="156">
        <v>62</v>
      </c>
      <c r="H240" s="89">
        <v>3221</v>
      </c>
      <c r="I240" s="120">
        <v>1067</v>
      </c>
      <c r="J240" s="120">
        <v>1042</v>
      </c>
      <c r="K240" s="91" t="s">
        <v>155</v>
      </c>
      <c r="L240" s="121"/>
      <c r="M240" s="121"/>
      <c r="N240" s="121"/>
      <c r="O240" s="157">
        <v>6210</v>
      </c>
    </row>
    <row r="241" spans="1:15" ht="25.5" hidden="1" x14ac:dyDescent="0.25">
      <c r="A241" s="69">
        <f t="shared" si="42"/>
        <v>3221</v>
      </c>
      <c r="B241" s="70">
        <f t="shared" si="45"/>
        <v>72</v>
      </c>
      <c r="C241" s="85" t="str">
        <f t="shared" ref="C241:C310" si="52">IF(I241&gt;0,LEFT(E241,3),"  ")</f>
        <v>091</v>
      </c>
      <c r="D241" s="85" t="str">
        <f t="shared" ref="D241:D310" si="53">IF(I241&gt;0,LEFT(E241,4),"  ")</f>
        <v>0912</v>
      </c>
      <c r="E241" s="86" t="s">
        <v>131</v>
      </c>
      <c r="F241" s="87">
        <v>32</v>
      </c>
      <c r="G241" s="156">
        <v>72</v>
      </c>
      <c r="H241" s="89">
        <v>3221</v>
      </c>
      <c r="I241" s="120">
        <v>1068</v>
      </c>
      <c r="J241" s="120">
        <v>1043</v>
      </c>
      <c r="K241" s="91" t="s">
        <v>155</v>
      </c>
      <c r="L241" s="121"/>
      <c r="M241" s="121"/>
      <c r="N241" s="121"/>
      <c r="O241" s="157">
        <v>7210</v>
      </c>
    </row>
    <row r="242" spans="1:15" ht="25.5" hidden="1" x14ac:dyDescent="0.25">
      <c r="A242" s="69">
        <f t="shared" si="42"/>
        <v>3221</v>
      </c>
      <c r="B242" s="70">
        <f t="shared" si="45"/>
        <v>82</v>
      </c>
      <c r="C242" s="85" t="str">
        <f t="shared" si="52"/>
        <v>091</v>
      </c>
      <c r="D242" s="85" t="str">
        <f t="shared" si="53"/>
        <v>0912</v>
      </c>
      <c r="E242" s="86" t="s">
        <v>131</v>
      </c>
      <c r="F242" s="87">
        <v>32</v>
      </c>
      <c r="G242" s="156">
        <v>82</v>
      </c>
      <c r="H242" s="89">
        <v>3221</v>
      </c>
      <c r="I242" s="120">
        <v>1069</v>
      </c>
      <c r="J242" s="120">
        <v>1044</v>
      </c>
      <c r="K242" s="91" t="s">
        <v>155</v>
      </c>
      <c r="L242" s="121"/>
      <c r="M242" s="121"/>
      <c r="N242" s="121"/>
      <c r="O242" s="157">
        <v>8210</v>
      </c>
    </row>
    <row r="243" spans="1:15" hidden="1" x14ac:dyDescent="0.25">
      <c r="A243" s="69">
        <f t="shared" si="42"/>
        <v>3222</v>
      </c>
      <c r="B243" s="70">
        <f t="shared" si="45"/>
        <v>32</v>
      </c>
      <c r="C243" s="85" t="str">
        <f t="shared" si="52"/>
        <v>091</v>
      </c>
      <c r="D243" s="85" t="str">
        <f t="shared" si="53"/>
        <v>0912</v>
      </c>
      <c r="E243" s="86" t="s">
        <v>131</v>
      </c>
      <c r="F243" s="87">
        <v>32</v>
      </c>
      <c r="G243" s="88">
        <v>32</v>
      </c>
      <c r="H243" s="89">
        <v>3222</v>
      </c>
      <c r="I243" s="120">
        <v>1070</v>
      </c>
      <c r="J243" s="120">
        <v>1045</v>
      </c>
      <c r="K243" s="91" t="s">
        <v>197</v>
      </c>
      <c r="L243" s="121"/>
      <c r="M243" s="121"/>
      <c r="N243" s="121"/>
      <c r="O243" s="155">
        <v>3210</v>
      </c>
    </row>
    <row r="244" spans="1:15" ht="17.25" hidden="1" customHeight="1" x14ac:dyDescent="0.25">
      <c r="A244" s="69">
        <f t="shared" si="42"/>
        <v>3222</v>
      </c>
      <c r="B244" s="70">
        <f t="shared" si="45"/>
        <v>49</v>
      </c>
      <c r="C244" s="85" t="str">
        <f t="shared" si="52"/>
        <v>091</v>
      </c>
      <c r="D244" s="85" t="str">
        <f t="shared" si="53"/>
        <v>0912</v>
      </c>
      <c r="E244" s="86" t="s">
        <v>131</v>
      </c>
      <c r="F244" s="87">
        <v>32</v>
      </c>
      <c r="G244" s="156">
        <v>49</v>
      </c>
      <c r="H244" s="89">
        <v>3222</v>
      </c>
      <c r="I244" s="120">
        <v>1071</v>
      </c>
      <c r="J244" s="120">
        <v>1046</v>
      </c>
      <c r="K244" s="91" t="s">
        <v>197</v>
      </c>
      <c r="L244" s="121"/>
      <c r="M244" s="121"/>
      <c r="N244" s="121"/>
      <c r="O244" s="157">
        <v>4910</v>
      </c>
    </row>
    <row r="245" spans="1:15" ht="17.25" hidden="1" customHeight="1" x14ac:dyDescent="0.25">
      <c r="A245" s="69">
        <f t="shared" si="42"/>
        <v>3222</v>
      </c>
      <c r="B245" s="70">
        <f t="shared" si="45"/>
        <v>54</v>
      </c>
      <c r="C245" s="85" t="str">
        <f t="shared" si="52"/>
        <v>091</v>
      </c>
      <c r="D245" s="85" t="str">
        <f t="shared" si="53"/>
        <v>0912</v>
      </c>
      <c r="E245" s="86" t="s">
        <v>131</v>
      </c>
      <c r="F245" s="87">
        <v>32</v>
      </c>
      <c r="G245" s="156">
        <v>54</v>
      </c>
      <c r="H245" s="89">
        <v>3222</v>
      </c>
      <c r="I245" s="120">
        <v>1072</v>
      </c>
      <c r="J245" s="120">
        <v>1047</v>
      </c>
      <c r="K245" s="91" t="s">
        <v>197</v>
      </c>
      <c r="L245" s="121"/>
      <c r="M245" s="121"/>
      <c r="N245" s="121"/>
      <c r="O245" s="157">
        <v>5410</v>
      </c>
    </row>
    <row r="246" spans="1:15" hidden="1" x14ac:dyDescent="0.25">
      <c r="A246" s="69">
        <f t="shared" si="42"/>
        <v>3222</v>
      </c>
      <c r="B246" s="70">
        <f t="shared" si="45"/>
        <v>62</v>
      </c>
      <c r="C246" s="85" t="str">
        <f t="shared" si="52"/>
        <v>091</v>
      </c>
      <c r="D246" s="85" t="str">
        <f t="shared" si="53"/>
        <v>0912</v>
      </c>
      <c r="E246" s="86" t="s">
        <v>131</v>
      </c>
      <c r="F246" s="87">
        <v>32</v>
      </c>
      <c r="G246" s="156">
        <v>62</v>
      </c>
      <c r="H246" s="89">
        <v>3222</v>
      </c>
      <c r="I246" s="120">
        <v>1073</v>
      </c>
      <c r="J246" s="120">
        <v>1048</v>
      </c>
      <c r="K246" s="91" t="s">
        <v>197</v>
      </c>
      <c r="L246" s="121"/>
      <c r="M246" s="121"/>
      <c r="N246" s="121"/>
      <c r="O246" s="157">
        <v>6210</v>
      </c>
    </row>
    <row r="247" spans="1:15" hidden="1" x14ac:dyDescent="0.25">
      <c r="A247" s="69">
        <f t="shared" si="42"/>
        <v>3223</v>
      </c>
      <c r="B247" s="70">
        <f t="shared" si="45"/>
        <v>32</v>
      </c>
      <c r="C247" s="85" t="str">
        <f t="shared" si="52"/>
        <v>091</v>
      </c>
      <c r="D247" s="85" t="str">
        <f t="shared" si="53"/>
        <v>0912</v>
      </c>
      <c r="E247" s="86" t="s">
        <v>131</v>
      </c>
      <c r="F247" s="87">
        <v>32</v>
      </c>
      <c r="G247" s="88">
        <v>32</v>
      </c>
      <c r="H247" s="89">
        <v>3223</v>
      </c>
      <c r="I247" s="120">
        <v>1076</v>
      </c>
      <c r="J247" s="120">
        <v>1049</v>
      </c>
      <c r="K247" s="91" t="s">
        <v>156</v>
      </c>
      <c r="L247" s="121"/>
      <c r="M247" s="121"/>
      <c r="N247" s="121"/>
      <c r="O247" s="155">
        <v>3210</v>
      </c>
    </row>
    <row r="248" spans="1:15" ht="17.25" hidden="1" customHeight="1" x14ac:dyDescent="0.25">
      <c r="A248" s="69">
        <f t="shared" si="42"/>
        <v>3223</v>
      </c>
      <c r="B248" s="70">
        <f t="shared" si="45"/>
        <v>49</v>
      </c>
      <c r="C248" s="85" t="str">
        <f t="shared" si="52"/>
        <v>091</v>
      </c>
      <c r="D248" s="85" t="str">
        <f t="shared" si="53"/>
        <v>0912</v>
      </c>
      <c r="E248" s="86" t="s">
        <v>131</v>
      </c>
      <c r="F248" s="87">
        <v>32</v>
      </c>
      <c r="G248" s="156">
        <v>49</v>
      </c>
      <c r="H248" s="89">
        <v>3223</v>
      </c>
      <c r="I248" s="120">
        <v>1077</v>
      </c>
      <c r="J248" s="120">
        <v>1050</v>
      </c>
      <c r="K248" s="91" t="s">
        <v>156</v>
      </c>
      <c r="L248" s="121"/>
      <c r="M248" s="121"/>
      <c r="N248" s="121"/>
      <c r="O248" s="157">
        <v>4910</v>
      </c>
    </row>
    <row r="249" spans="1:15" ht="17.25" hidden="1" customHeight="1" x14ac:dyDescent="0.25">
      <c r="A249" s="69">
        <f t="shared" si="42"/>
        <v>3223</v>
      </c>
      <c r="B249" s="70">
        <f t="shared" si="45"/>
        <v>54</v>
      </c>
      <c r="C249" s="85" t="str">
        <f t="shared" si="52"/>
        <v>091</v>
      </c>
      <c r="D249" s="85" t="str">
        <f t="shared" si="53"/>
        <v>0912</v>
      </c>
      <c r="E249" s="86" t="s">
        <v>131</v>
      </c>
      <c r="F249" s="87">
        <v>32</v>
      </c>
      <c r="G249" s="156">
        <v>54</v>
      </c>
      <c r="H249" s="89">
        <v>3223</v>
      </c>
      <c r="I249" s="120">
        <v>1078</v>
      </c>
      <c r="J249" s="120">
        <v>1051</v>
      </c>
      <c r="K249" s="91" t="s">
        <v>156</v>
      </c>
      <c r="L249" s="121"/>
      <c r="M249" s="121"/>
      <c r="N249" s="121"/>
      <c r="O249" s="157">
        <v>5410</v>
      </c>
    </row>
    <row r="250" spans="1:15" ht="25.5" hidden="1" x14ac:dyDescent="0.25">
      <c r="A250" s="69">
        <f t="shared" si="42"/>
        <v>3224</v>
      </c>
      <c r="B250" s="70">
        <f t="shared" si="45"/>
        <v>32</v>
      </c>
      <c r="C250" s="85" t="str">
        <f t="shared" si="52"/>
        <v>091</v>
      </c>
      <c r="D250" s="85" t="str">
        <f t="shared" si="53"/>
        <v>0912</v>
      </c>
      <c r="E250" s="86" t="s">
        <v>131</v>
      </c>
      <c r="F250" s="87">
        <v>32</v>
      </c>
      <c r="G250" s="88">
        <v>32</v>
      </c>
      <c r="H250" s="89">
        <v>3224</v>
      </c>
      <c r="I250" s="120">
        <v>1082</v>
      </c>
      <c r="J250" s="120">
        <v>1052</v>
      </c>
      <c r="K250" s="91" t="s">
        <v>157</v>
      </c>
      <c r="L250" s="121"/>
      <c r="M250" s="121"/>
      <c r="N250" s="121"/>
      <c r="O250" s="155">
        <v>3210</v>
      </c>
    </row>
    <row r="251" spans="1:15" ht="25.5" hidden="1" x14ac:dyDescent="0.25">
      <c r="C251" s="85" t="str">
        <f t="shared" si="52"/>
        <v>091</v>
      </c>
      <c r="D251" s="85" t="str">
        <f t="shared" si="53"/>
        <v>0912</v>
      </c>
      <c r="E251" s="86" t="s">
        <v>131</v>
      </c>
      <c r="F251" s="87"/>
      <c r="G251" s="156">
        <v>49</v>
      </c>
      <c r="H251" s="89">
        <v>3224</v>
      </c>
      <c r="I251" s="120">
        <v>1083</v>
      </c>
      <c r="J251" s="120"/>
      <c r="K251" s="91" t="s">
        <v>157</v>
      </c>
      <c r="L251" s="121"/>
      <c r="M251" s="121"/>
      <c r="N251" s="121"/>
      <c r="O251" s="157">
        <v>4910</v>
      </c>
    </row>
    <row r="252" spans="1:15" ht="17.25" hidden="1" customHeight="1" x14ac:dyDescent="0.25">
      <c r="A252" s="69">
        <f t="shared" si="42"/>
        <v>3224</v>
      </c>
      <c r="B252" s="70">
        <f t="shared" si="45"/>
        <v>54</v>
      </c>
      <c r="C252" s="85" t="str">
        <f t="shared" si="52"/>
        <v>091</v>
      </c>
      <c r="D252" s="85" t="str">
        <f t="shared" si="53"/>
        <v>0912</v>
      </c>
      <c r="E252" s="86" t="s">
        <v>131</v>
      </c>
      <c r="F252" s="87">
        <v>32</v>
      </c>
      <c r="G252" s="156">
        <v>54</v>
      </c>
      <c r="H252" s="89">
        <v>3224</v>
      </c>
      <c r="I252" s="120">
        <v>1084</v>
      </c>
      <c r="J252" s="120">
        <v>1053</v>
      </c>
      <c r="K252" s="91" t="s">
        <v>157</v>
      </c>
      <c r="L252" s="121"/>
      <c r="M252" s="121"/>
      <c r="N252" s="121"/>
      <c r="O252" s="157">
        <v>5410</v>
      </c>
    </row>
    <row r="253" spans="1:15" ht="25.5" hidden="1" x14ac:dyDescent="0.25">
      <c r="A253" s="69">
        <f t="shared" ref="A253:A322" si="54">H253</f>
        <v>3224</v>
      </c>
      <c r="B253" s="70">
        <f t="shared" si="45"/>
        <v>62</v>
      </c>
      <c r="C253" s="85" t="str">
        <f t="shared" si="52"/>
        <v>091</v>
      </c>
      <c r="D253" s="85" t="str">
        <f t="shared" si="53"/>
        <v>0912</v>
      </c>
      <c r="E253" s="86" t="s">
        <v>131</v>
      </c>
      <c r="F253" s="87">
        <v>32</v>
      </c>
      <c r="G253" s="156">
        <v>62</v>
      </c>
      <c r="H253" s="89">
        <v>3224</v>
      </c>
      <c r="I253" s="120">
        <v>1085</v>
      </c>
      <c r="J253" s="120">
        <v>1054</v>
      </c>
      <c r="K253" s="91" t="s">
        <v>157</v>
      </c>
      <c r="L253" s="121"/>
      <c r="M253" s="121"/>
      <c r="N253" s="121"/>
      <c r="O253" s="157">
        <v>6210</v>
      </c>
    </row>
    <row r="254" spans="1:15" ht="25.5" hidden="1" x14ac:dyDescent="0.25">
      <c r="C254" s="85" t="str">
        <f t="shared" si="52"/>
        <v>091</v>
      </c>
      <c r="D254" s="85" t="str">
        <f t="shared" si="53"/>
        <v>0912</v>
      </c>
      <c r="E254" s="86" t="s">
        <v>131</v>
      </c>
      <c r="F254" s="87"/>
      <c r="G254" s="156">
        <v>72</v>
      </c>
      <c r="H254" s="89">
        <v>3224</v>
      </c>
      <c r="I254" s="120">
        <v>1086</v>
      </c>
      <c r="J254" s="120"/>
      <c r="K254" s="91" t="s">
        <v>157</v>
      </c>
      <c r="L254" s="121"/>
      <c r="M254" s="121"/>
      <c r="N254" s="121"/>
      <c r="O254" s="157">
        <v>7210</v>
      </c>
    </row>
    <row r="255" spans="1:15" hidden="1" x14ac:dyDescent="0.25">
      <c r="A255" s="69">
        <f t="shared" si="54"/>
        <v>3225</v>
      </c>
      <c r="B255" s="70">
        <f t="shared" si="45"/>
        <v>32</v>
      </c>
      <c r="C255" s="85" t="str">
        <f t="shared" si="52"/>
        <v>091</v>
      </c>
      <c r="D255" s="85" t="str">
        <f t="shared" si="53"/>
        <v>0912</v>
      </c>
      <c r="E255" s="86" t="s">
        <v>131</v>
      </c>
      <c r="F255" s="87">
        <v>32</v>
      </c>
      <c r="G255" s="88">
        <v>32</v>
      </c>
      <c r="H255" s="89">
        <v>3225</v>
      </c>
      <c r="I255" s="120">
        <v>1088</v>
      </c>
      <c r="J255" s="120">
        <v>1055</v>
      </c>
      <c r="K255" s="91" t="s">
        <v>158</v>
      </c>
      <c r="L255" s="121"/>
      <c r="M255" s="121"/>
      <c r="N255" s="121"/>
      <c r="O255" s="155">
        <v>3210</v>
      </c>
    </row>
    <row r="256" spans="1:15" ht="17.25" hidden="1" customHeight="1" x14ac:dyDescent="0.25">
      <c r="A256" s="69">
        <f t="shared" si="54"/>
        <v>3225</v>
      </c>
      <c r="B256" s="70">
        <f t="shared" si="45"/>
        <v>49</v>
      </c>
      <c r="C256" s="85" t="str">
        <f t="shared" si="52"/>
        <v>091</v>
      </c>
      <c r="D256" s="85" t="str">
        <f t="shared" si="53"/>
        <v>0912</v>
      </c>
      <c r="E256" s="86" t="s">
        <v>131</v>
      </c>
      <c r="F256" s="87">
        <v>32</v>
      </c>
      <c r="G256" s="156">
        <v>49</v>
      </c>
      <c r="H256" s="89">
        <v>3225</v>
      </c>
      <c r="I256" s="120">
        <v>1089</v>
      </c>
      <c r="J256" s="120">
        <v>1056</v>
      </c>
      <c r="K256" s="91" t="s">
        <v>158</v>
      </c>
      <c r="L256" s="121"/>
      <c r="M256" s="121"/>
      <c r="N256" s="121"/>
      <c r="O256" s="157">
        <v>4910</v>
      </c>
    </row>
    <row r="257" spans="1:15" ht="17.25" hidden="1" customHeight="1" x14ac:dyDescent="0.25">
      <c r="A257" s="69">
        <f t="shared" si="54"/>
        <v>3225</v>
      </c>
      <c r="B257" s="70">
        <f t="shared" si="45"/>
        <v>54</v>
      </c>
      <c r="C257" s="85" t="str">
        <f t="shared" si="52"/>
        <v>091</v>
      </c>
      <c r="D257" s="85" t="str">
        <f t="shared" si="53"/>
        <v>0912</v>
      </c>
      <c r="E257" s="86" t="s">
        <v>131</v>
      </c>
      <c r="F257" s="87">
        <v>32</v>
      </c>
      <c r="G257" s="156">
        <v>54</v>
      </c>
      <c r="H257" s="89">
        <v>3225</v>
      </c>
      <c r="I257" s="120">
        <v>1090</v>
      </c>
      <c r="J257" s="120">
        <v>1057</v>
      </c>
      <c r="K257" s="91" t="s">
        <v>158</v>
      </c>
      <c r="L257" s="121"/>
      <c r="M257" s="121"/>
      <c r="N257" s="121"/>
      <c r="O257" s="157">
        <v>5410</v>
      </c>
    </row>
    <row r="258" spans="1:15" hidden="1" x14ac:dyDescent="0.25">
      <c r="A258" s="69">
        <f t="shared" si="54"/>
        <v>3225</v>
      </c>
      <c r="B258" s="70">
        <f t="shared" si="45"/>
        <v>62</v>
      </c>
      <c r="C258" s="85" t="str">
        <f t="shared" si="52"/>
        <v>091</v>
      </c>
      <c r="D258" s="85" t="str">
        <f t="shared" si="53"/>
        <v>0912</v>
      </c>
      <c r="E258" s="86" t="s">
        <v>131</v>
      </c>
      <c r="F258" s="87">
        <v>32</v>
      </c>
      <c r="G258" s="156">
        <v>62</v>
      </c>
      <c r="H258" s="89">
        <v>3225</v>
      </c>
      <c r="I258" s="120">
        <v>1091</v>
      </c>
      <c r="J258" s="120">
        <v>1058</v>
      </c>
      <c r="K258" s="91" t="s">
        <v>158</v>
      </c>
      <c r="L258" s="121"/>
      <c r="M258" s="121"/>
      <c r="N258" s="121"/>
      <c r="O258" s="157">
        <v>6210</v>
      </c>
    </row>
    <row r="259" spans="1:15" ht="25.5" hidden="1" x14ac:dyDescent="0.25">
      <c r="A259" s="69">
        <f t="shared" si="54"/>
        <v>3227</v>
      </c>
      <c r="B259" s="70">
        <f t="shared" si="45"/>
        <v>32</v>
      </c>
      <c r="C259" s="85" t="str">
        <f t="shared" si="52"/>
        <v>091</v>
      </c>
      <c r="D259" s="85" t="str">
        <f t="shared" si="53"/>
        <v>0912</v>
      </c>
      <c r="E259" s="86" t="s">
        <v>131</v>
      </c>
      <c r="F259" s="87">
        <v>32</v>
      </c>
      <c r="G259" s="88">
        <v>32</v>
      </c>
      <c r="H259" s="89">
        <v>3227</v>
      </c>
      <c r="I259" s="120">
        <v>1094</v>
      </c>
      <c r="J259" s="120">
        <v>1059</v>
      </c>
      <c r="K259" s="91" t="s">
        <v>159</v>
      </c>
      <c r="L259" s="121"/>
      <c r="M259" s="121"/>
      <c r="N259" s="121"/>
      <c r="O259" s="155">
        <v>3210</v>
      </c>
    </row>
    <row r="260" spans="1:15" ht="25.5" hidden="1" x14ac:dyDescent="0.25">
      <c r="C260" s="85" t="str">
        <f t="shared" si="52"/>
        <v>091</v>
      </c>
      <c r="D260" s="85" t="str">
        <f t="shared" si="53"/>
        <v>0912</v>
      </c>
      <c r="E260" s="86" t="s">
        <v>131</v>
      </c>
      <c r="F260" s="87"/>
      <c r="G260" s="156">
        <v>49</v>
      </c>
      <c r="H260" s="89">
        <v>3227</v>
      </c>
      <c r="I260" s="120">
        <v>1095</v>
      </c>
      <c r="J260" s="120"/>
      <c r="K260" s="91" t="s">
        <v>159</v>
      </c>
      <c r="L260" s="121"/>
      <c r="M260" s="121"/>
      <c r="N260" s="121"/>
      <c r="O260" s="157">
        <v>4910</v>
      </c>
    </row>
    <row r="261" spans="1:15" ht="17.25" hidden="1" customHeight="1" x14ac:dyDescent="0.25">
      <c r="A261" s="69">
        <f t="shared" si="54"/>
        <v>3227</v>
      </c>
      <c r="B261" s="70">
        <f t="shared" si="45"/>
        <v>54</v>
      </c>
      <c r="C261" s="85" t="str">
        <f t="shared" si="52"/>
        <v>091</v>
      </c>
      <c r="D261" s="85" t="str">
        <f t="shared" si="53"/>
        <v>0912</v>
      </c>
      <c r="E261" s="86" t="s">
        <v>131</v>
      </c>
      <c r="F261" s="87">
        <v>32</v>
      </c>
      <c r="G261" s="156">
        <v>54</v>
      </c>
      <c r="H261" s="89">
        <v>3227</v>
      </c>
      <c r="I261" s="120">
        <v>1096</v>
      </c>
      <c r="J261" s="120">
        <v>1060</v>
      </c>
      <c r="K261" s="91" t="s">
        <v>159</v>
      </c>
      <c r="L261" s="121"/>
      <c r="M261" s="121"/>
      <c r="N261" s="121"/>
      <c r="O261" s="157">
        <v>5410</v>
      </c>
    </row>
    <row r="262" spans="1:15" hidden="1" x14ac:dyDescent="0.25">
      <c r="A262" s="69">
        <f t="shared" si="54"/>
        <v>323</v>
      </c>
      <c r="B262" s="70" t="str">
        <f t="shared" si="45"/>
        <v xml:space="preserve"> </v>
      </c>
      <c r="C262" s="85" t="str">
        <f t="shared" si="52"/>
        <v xml:space="preserve">  </v>
      </c>
      <c r="D262" s="85" t="str">
        <f t="shared" si="53"/>
        <v xml:space="preserve">  </v>
      </c>
      <c r="E262" s="86"/>
      <c r="F262" s="87"/>
      <c r="G262" s="88"/>
      <c r="H262" s="89">
        <v>323</v>
      </c>
      <c r="I262" s="90"/>
      <c r="J262" s="90"/>
      <c r="K262" s="91" t="s">
        <v>145</v>
      </c>
      <c r="L262" s="116">
        <f>SUM(L263:L293)</f>
        <v>0</v>
      </c>
      <c r="M262" s="116">
        <f>SUM(M263:M293)</f>
        <v>0</v>
      </c>
      <c r="N262" s="116">
        <f>SUM(N263:N293)</f>
        <v>0</v>
      </c>
      <c r="O262" s="122"/>
    </row>
    <row r="263" spans="1:15" hidden="1" x14ac:dyDescent="0.25">
      <c r="A263" s="69">
        <f t="shared" si="54"/>
        <v>3231</v>
      </c>
      <c r="B263" s="70">
        <f t="shared" si="45"/>
        <v>32</v>
      </c>
      <c r="C263" s="85" t="str">
        <f t="shared" si="52"/>
        <v>091</v>
      </c>
      <c r="D263" s="85" t="str">
        <f t="shared" si="53"/>
        <v>0912</v>
      </c>
      <c r="E263" s="86" t="s">
        <v>131</v>
      </c>
      <c r="F263" s="87">
        <v>32</v>
      </c>
      <c r="G263" s="88">
        <v>32</v>
      </c>
      <c r="H263" s="89">
        <v>3231</v>
      </c>
      <c r="I263" s="120">
        <v>1100</v>
      </c>
      <c r="J263" s="120">
        <v>1061</v>
      </c>
      <c r="K263" s="91" t="s">
        <v>160</v>
      </c>
      <c r="L263" s="121"/>
      <c r="M263" s="121"/>
      <c r="N263" s="121"/>
      <c r="O263" s="155">
        <v>3210</v>
      </c>
    </row>
    <row r="264" spans="1:15" ht="17.25" hidden="1" customHeight="1" x14ac:dyDescent="0.25">
      <c r="A264" s="69">
        <f t="shared" si="54"/>
        <v>3231</v>
      </c>
      <c r="B264" s="70">
        <f t="shared" si="45"/>
        <v>49</v>
      </c>
      <c r="C264" s="85" t="str">
        <f t="shared" si="52"/>
        <v>091</v>
      </c>
      <c r="D264" s="85" t="str">
        <f t="shared" si="53"/>
        <v>0912</v>
      </c>
      <c r="E264" s="86" t="s">
        <v>131</v>
      </c>
      <c r="F264" s="87">
        <v>32</v>
      </c>
      <c r="G264" s="156">
        <v>49</v>
      </c>
      <c r="H264" s="89">
        <v>3231</v>
      </c>
      <c r="I264" s="120">
        <v>1101</v>
      </c>
      <c r="J264" s="120">
        <v>1062</v>
      </c>
      <c r="K264" s="91" t="s">
        <v>160</v>
      </c>
      <c r="L264" s="121"/>
      <c r="M264" s="121"/>
      <c r="N264" s="121"/>
      <c r="O264" s="157">
        <v>4910</v>
      </c>
    </row>
    <row r="265" spans="1:15" ht="17.25" hidden="1" customHeight="1" x14ac:dyDescent="0.25">
      <c r="A265" s="69">
        <f t="shared" si="54"/>
        <v>3231</v>
      </c>
      <c r="B265" s="70">
        <f t="shared" si="45"/>
        <v>54</v>
      </c>
      <c r="C265" s="85" t="str">
        <f t="shared" si="52"/>
        <v>091</v>
      </c>
      <c r="D265" s="85" t="str">
        <f t="shared" si="53"/>
        <v>0912</v>
      </c>
      <c r="E265" s="86" t="s">
        <v>131</v>
      </c>
      <c r="F265" s="87">
        <v>32</v>
      </c>
      <c r="G265" s="156">
        <v>54</v>
      </c>
      <c r="H265" s="89">
        <v>3231</v>
      </c>
      <c r="I265" s="120">
        <v>1102</v>
      </c>
      <c r="J265" s="120">
        <v>1063</v>
      </c>
      <c r="K265" s="91" t="s">
        <v>160</v>
      </c>
      <c r="L265" s="121"/>
      <c r="M265" s="121"/>
      <c r="N265" s="121"/>
      <c r="O265" s="157">
        <v>5410</v>
      </c>
    </row>
    <row r="266" spans="1:15" hidden="1" x14ac:dyDescent="0.25">
      <c r="A266" s="69">
        <f t="shared" si="54"/>
        <v>3231</v>
      </c>
      <c r="B266" s="70">
        <f t="shared" si="45"/>
        <v>62</v>
      </c>
      <c r="C266" s="85" t="str">
        <f t="shared" si="52"/>
        <v>091</v>
      </c>
      <c r="D266" s="85" t="str">
        <f t="shared" si="53"/>
        <v>0912</v>
      </c>
      <c r="E266" s="86" t="s">
        <v>131</v>
      </c>
      <c r="F266" s="87">
        <v>32</v>
      </c>
      <c r="G266" s="156">
        <v>62</v>
      </c>
      <c r="H266" s="89">
        <v>3231</v>
      </c>
      <c r="I266" s="120">
        <v>1103</v>
      </c>
      <c r="J266" s="120">
        <v>1064</v>
      </c>
      <c r="K266" s="91" t="s">
        <v>160</v>
      </c>
      <c r="L266" s="121"/>
      <c r="M266" s="121"/>
      <c r="N266" s="121"/>
      <c r="O266" s="157">
        <v>6210</v>
      </c>
    </row>
    <row r="267" spans="1:15" ht="25.5" hidden="1" x14ac:dyDescent="0.25">
      <c r="A267" s="69">
        <f t="shared" si="54"/>
        <v>3232</v>
      </c>
      <c r="B267" s="70">
        <f t="shared" si="45"/>
        <v>32</v>
      </c>
      <c r="C267" s="85" t="str">
        <f t="shared" si="52"/>
        <v>091</v>
      </c>
      <c r="D267" s="85" t="str">
        <f t="shared" si="53"/>
        <v>0912</v>
      </c>
      <c r="E267" s="86" t="s">
        <v>131</v>
      </c>
      <c r="F267" s="87">
        <v>32</v>
      </c>
      <c r="G267" s="88">
        <v>32</v>
      </c>
      <c r="H267" s="89">
        <v>3232</v>
      </c>
      <c r="I267" s="120">
        <v>1106</v>
      </c>
      <c r="J267" s="120">
        <v>1065</v>
      </c>
      <c r="K267" s="91" t="s">
        <v>146</v>
      </c>
      <c r="L267" s="121"/>
      <c r="M267" s="121"/>
      <c r="N267" s="121"/>
      <c r="O267" s="155">
        <v>3210</v>
      </c>
    </row>
    <row r="268" spans="1:15" ht="17.25" hidden="1" customHeight="1" x14ac:dyDescent="0.25">
      <c r="A268" s="69">
        <f t="shared" si="54"/>
        <v>3232</v>
      </c>
      <c r="B268" s="70">
        <f t="shared" si="45"/>
        <v>49</v>
      </c>
      <c r="C268" s="85" t="str">
        <f t="shared" si="52"/>
        <v>091</v>
      </c>
      <c r="D268" s="85" t="str">
        <f t="shared" si="53"/>
        <v>0912</v>
      </c>
      <c r="E268" s="86" t="s">
        <v>131</v>
      </c>
      <c r="F268" s="87">
        <v>32</v>
      </c>
      <c r="G268" s="156">
        <v>49</v>
      </c>
      <c r="H268" s="89">
        <v>3232</v>
      </c>
      <c r="I268" s="120">
        <v>1107</v>
      </c>
      <c r="J268" s="120">
        <v>1066</v>
      </c>
      <c r="K268" s="91" t="s">
        <v>146</v>
      </c>
      <c r="L268" s="121"/>
      <c r="M268" s="121"/>
      <c r="N268" s="121"/>
      <c r="O268" s="157">
        <v>4910</v>
      </c>
    </row>
    <row r="269" spans="1:15" ht="17.25" hidden="1" customHeight="1" x14ac:dyDescent="0.25">
      <c r="A269" s="69">
        <f t="shared" si="54"/>
        <v>3232</v>
      </c>
      <c r="B269" s="70">
        <f t="shared" si="45"/>
        <v>54</v>
      </c>
      <c r="C269" s="85" t="str">
        <f t="shared" si="52"/>
        <v>091</v>
      </c>
      <c r="D269" s="85" t="str">
        <f t="shared" si="53"/>
        <v>0912</v>
      </c>
      <c r="E269" s="86" t="s">
        <v>131</v>
      </c>
      <c r="F269" s="87">
        <v>32</v>
      </c>
      <c r="G269" s="156">
        <v>54</v>
      </c>
      <c r="H269" s="89">
        <v>3232</v>
      </c>
      <c r="I269" s="120">
        <v>1108</v>
      </c>
      <c r="J269" s="120">
        <v>1067</v>
      </c>
      <c r="K269" s="91" t="s">
        <v>146</v>
      </c>
      <c r="L269" s="121"/>
      <c r="M269" s="121"/>
      <c r="N269" s="121"/>
      <c r="O269" s="157">
        <v>5410</v>
      </c>
    </row>
    <row r="270" spans="1:15" ht="25.5" hidden="1" x14ac:dyDescent="0.25">
      <c r="A270" s="69">
        <f t="shared" si="54"/>
        <v>3232</v>
      </c>
      <c r="B270" s="70">
        <f t="shared" si="45"/>
        <v>62</v>
      </c>
      <c r="C270" s="85" t="str">
        <f t="shared" si="52"/>
        <v>091</v>
      </c>
      <c r="D270" s="85" t="str">
        <f t="shared" si="53"/>
        <v>0912</v>
      </c>
      <c r="E270" s="86" t="s">
        <v>131</v>
      </c>
      <c r="F270" s="87">
        <v>32</v>
      </c>
      <c r="G270" s="156">
        <v>62</v>
      </c>
      <c r="H270" s="89">
        <v>3232</v>
      </c>
      <c r="I270" s="120">
        <v>1109</v>
      </c>
      <c r="J270" s="120">
        <v>1068</v>
      </c>
      <c r="K270" s="91" t="s">
        <v>146</v>
      </c>
      <c r="L270" s="121"/>
      <c r="M270" s="121"/>
      <c r="N270" s="121"/>
      <c r="O270" s="157">
        <v>6210</v>
      </c>
    </row>
    <row r="271" spans="1:15" ht="25.5" hidden="1" x14ac:dyDescent="0.25">
      <c r="A271" s="69">
        <f t="shared" si="54"/>
        <v>3232</v>
      </c>
      <c r="B271" s="70">
        <f t="shared" ref="B271:B344" si="55">IF(J271&gt;0,G271," ")</f>
        <v>72</v>
      </c>
      <c r="C271" s="85" t="str">
        <f t="shared" si="52"/>
        <v>091</v>
      </c>
      <c r="D271" s="85" t="str">
        <f t="shared" si="53"/>
        <v>0912</v>
      </c>
      <c r="E271" s="86" t="s">
        <v>131</v>
      </c>
      <c r="F271" s="87">
        <v>32</v>
      </c>
      <c r="G271" s="156">
        <v>72</v>
      </c>
      <c r="H271" s="89">
        <v>3232</v>
      </c>
      <c r="I271" s="120">
        <v>1110</v>
      </c>
      <c r="J271" s="120">
        <v>1069</v>
      </c>
      <c r="K271" s="91" t="s">
        <v>146</v>
      </c>
      <c r="L271" s="121"/>
      <c r="M271" s="121"/>
      <c r="N271" s="121"/>
      <c r="O271" s="157">
        <v>7210</v>
      </c>
    </row>
    <row r="272" spans="1:15" ht="25.5" hidden="1" x14ac:dyDescent="0.25">
      <c r="A272" s="69">
        <f t="shared" si="54"/>
        <v>3232</v>
      </c>
      <c r="B272" s="70">
        <f t="shared" si="55"/>
        <v>82</v>
      </c>
      <c r="C272" s="85" t="str">
        <f t="shared" si="52"/>
        <v>091</v>
      </c>
      <c r="D272" s="85" t="str">
        <f t="shared" si="53"/>
        <v>0912</v>
      </c>
      <c r="E272" s="86" t="s">
        <v>131</v>
      </c>
      <c r="F272" s="87">
        <v>32</v>
      </c>
      <c r="G272" s="156">
        <v>82</v>
      </c>
      <c r="H272" s="89">
        <v>3232</v>
      </c>
      <c r="I272" s="120">
        <v>1111</v>
      </c>
      <c r="J272" s="120">
        <v>1070</v>
      </c>
      <c r="K272" s="91" t="s">
        <v>146</v>
      </c>
      <c r="L272" s="121"/>
      <c r="M272" s="121"/>
      <c r="N272" s="121"/>
      <c r="O272" s="157">
        <v>8210</v>
      </c>
    </row>
    <row r="273" spans="1:15" hidden="1" x14ac:dyDescent="0.25">
      <c r="A273" s="69">
        <f t="shared" si="54"/>
        <v>3233</v>
      </c>
      <c r="B273" s="70">
        <f t="shared" si="55"/>
        <v>32</v>
      </c>
      <c r="C273" s="85" t="str">
        <f t="shared" si="52"/>
        <v>091</v>
      </c>
      <c r="D273" s="85" t="str">
        <f t="shared" si="53"/>
        <v>0912</v>
      </c>
      <c r="E273" s="86" t="s">
        <v>131</v>
      </c>
      <c r="F273" s="87">
        <v>32</v>
      </c>
      <c r="G273" s="88">
        <v>32</v>
      </c>
      <c r="H273" s="89">
        <v>3233</v>
      </c>
      <c r="I273" s="120">
        <v>1112</v>
      </c>
      <c r="J273" s="120">
        <v>1071</v>
      </c>
      <c r="K273" s="91" t="s">
        <v>161</v>
      </c>
      <c r="L273" s="121"/>
      <c r="M273" s="121"/>
      <c r="N273" s="121"/>
      <c r="O273" s="155">
        <v>3210</v>
      </c>
    </row>
    <row r="274" spans="1:15" ht="17.25" hidden="1" customHeight="1" x14ac:dyDescent="0.25">
      <c r="A274" s="69">
        <f t="shared" si="54"/>
        <v>3233</v>
      </c>
      <c r="B274" s="70">
        <f t="shared" si="55"/>
        <v>54</v>
      </c>
      <c r="C274" s="85" t="str">
        <f t="shared" si="52"/>
        <v>091</v>
      </c>
      <c r="D274" s="85" t="str">
        <f t="shared" si="53"/>
        <v>0912</v>
      </c>
      <c r="E274" s="86" t="s">
        <v>131</v>
      </c>
      <c r="F274" s="87">
        <v>32</v>
      </c>
      <c r="G274" s="156">
        <v>54</v>
      </c>
      <c r="H274" s="89">
        <v>3233</v>
      </c>
      <c r="I274" s="120">
        <v>1114</v>
      </c>
      <c r="J274" s="120">
        <v>1072</v>
      </c>
      <c r="K274" s="91" t="s">
        <v>161</v>
      </c>
      <c r="L274" s="121"/>
      <c r="M274" s="121"/>
      <c r="N274" s="121"/>
      <c r="O274" s="157">
        <v>5410</v>
      </c>
    </row>
    <row r="275" spans="1:15" hidden="1" x14ac:dyDescent="0.25">
      <c r="A275" s="69">
        <f t="shared" si="54"/>
        <v>3233</v>
      </c>
      <c r="B275" s="70">
        <f t="shared" si="55"/>
        <v>62</v>
      </c>
      <c r="C275" s="85" t="str">
        <f t="shared" si="52"/>
        <v>091</v>
      </c>
      <c r="D275" s="85" t="str">
        <f t="shared" si="53"/>
        <v>0912</v>
      </c>
      <c r="E275" s="86" t="s">
        <v>131</v>
      </c>
      <c r="F275" s="87">
        <v>32</v>
      </c>
      <c r="G275" s="156">
        <v>62</v>
      </c>
      <c r="H275" s="89">
        <v>3233</v>
      </c>
      <c r="I275" s="120">
        <v>1115</v>
      </c>
      <c r="J275" s="120">
        <v>1073</v>
      </c>
      <c r="K275" s="91" t="s">
        <v>161</v>
      </c>
      <c r="L275" s="121"/>
      <c r="M275" s="121"/>
      <c r="N275" s="121"/>
      <c r="O275" s="157">
        <v>6210</v>
      </c>
    </row>
    <row r="276" spans="1:15" hidden="1" x14ac:dyDescent="0.25">
      <c r="A276" s="69">
        <f t="shared" si="54"/>
        <v>3234</v>
      </c>
      <c r="B276" s="70">
        <f t="shared" si="55"/>
        <v>32</v>
      </c>
      <c r="C276" s="85" t="str">
        <f t="shared" si="52"/>
        <v>091</v>
      </c>
      <c r="D276" s="85" t="str">
        <f t="shared" si="53"/>
        <v>0912</v>
      </c>
      <c r="E276" s="86" t="s">
        <v>131</v>
      </c>
      <c r="F276" s="87">
        <v>32</v>
      </c>
      <c r="G276" s="88">
        <v>32</v>
      </c>
      <c r="H276" s="89">
        <v>3234</v>
      </c>
      <c r="I276" s="120">
        <v>1118</v>
      </c>
      <c r="J276" s="120">
        <v>1074</v>
      </c>
      <c r="K276" s="91" t="s">
        <v>162</v>
      </c>
      <c r="L276" s="121"/>
      <c r="M276" s="121"/>
      <c r="N276" s="121"/>
      <c r="O276" s="155">
        <v>3210</v>
      </c>
    </row>
    <row r="277" spans="1:15" ht="17.25" hidden="1" customHeight="1" x14ac:dyDescent="0.25">
      <c r="A277" s="69">
        <f t="shared" si="54"/>
        <v>3234</v>
      </c>
      <c r="B277" s="70">
        <f t="shared" si="55"/>
        <v>54</v>
      </c>
      <c r="C277" s="85" t="str">
        <f t="shared" si="52"/>
        <v>091</v>
      </c>
      <c r="D277" s="85" t="str">
        <f t="shared" si="53"/>
        <v>0912</v>
      </c>
      <c r="E277" s="86" t="s">
        <v>131</v>
      </c>
      <c r="F277" s="87">
        <v>32</v>
      </c>
      <c r="G277" s="156">
        <v>54</v>
      </c>
      <c r="H277" s="89">
        <v>3234</v>
      </c>
      <c r="I277" s="120">
        <v>1120</v>
      </c>
      <c r="J277" s="120">
        <v>1075</v>
      </c>
      <c r="K277" s="91" t="s">
        <v>162</v>
      </c>
      <c r="L277" s="121"/>
      <c r="M277" s="121"/>
      <c r="N277" s="121"/>
      <c r="O277" s="157">
        <v>5410</v>
      </c>
    </row>
    <row r="278" spans="1:15" hidden="1" x14ac:dyDescent="0.25">
      <c r="A278" s="69">
        <f t="shared" si="54"/>
        <v>3235</v>
      </c>
      <c r="B278" s="70">
        <f t="shared" si="55"/>
        <v>32</v>
      </c>
      <c r="C278" s="85" t="str">
        <f t="shared" si="52"/>
        <v>091</v>
      </c>
      <c r="D278" s="85" t="str">
        <f t="shared" si="53"/>
        <v>0912</v>
      </c>
      <c r="E278" s="86" t="s">
        <v>131</v>
      </c>
      <c r="F278" s="87">
        <v>32</v>
      </c>
      <c r="G278" s="88">
        <v>32</v>
      </c>
      <c r="H278" s="89">
        <v>3235</v>
      </c>
      <c r="I278" s="120">
        <v>1124</v>
      </c>
      <c r="J278" s="120">
        <v>1076</v>
      </c>
      <c r="K278" s="91" t="s">
        <v>163</v>
      </c>
      <c r="L278" s="121"/>
      <c r="M278" s="121"/>
      <c r="N278" s="121"/>
      <c r="O278" s="155">
        <v>3210</v>
      </c>
    </row>
    <row r="279" spans="1:15" ht="17.25" hidden="1" customHeight="1" x14ac:dyDescent="0.25">
      <c r="A279" s="69">
        <f t="shared" si="54"/>
        <v>3235</v>
      </c>
      <c r="B279" s="70">
        <f t="shared" si="55"/>
        <v>49</v>
      </c>
      <c r="C279" s="85" t="str">
        <f t="shared" si="52"/>
        <v>091</v>
      </c>
      <c r="D279" s="85" t="str">
        <f t="shared" si="53"/>
        <v>0912</v>
      </c>
      <c r="E279" s="86" t="s">
        <v>131</v>
      </c>
      <c r="F279" s="87">
        <v>32</v>
      </c>
      <c r="G279" s="156">
        <v>49</v>
      </c>
      <c r="H279" s="89">
        <v>3235</v>
      </c>
      <c r="I279" s="120">
        <v>1125</v>
      </c>
      <c r="J279" s="120">
        <v>1077</v>
      </c>
      <c r="K279" s="91" t="s">
        <v>163</v>
      </c>
      <c r="L279" s="121"/>
      <c r="M279" s="121"/>
      <c r="N279" s="121"/>
      <c r="O279" s="157">
        <v>4910</v>
      </c>
    </row>
    <row r="280" spans="1:15" ht="17.25" hidden="1" customHeight="1" x14ac:dyDescent="0.25">
      <c r="A280" s="69">
        <f t="shared" si="54"/>
        <v>3235</v>
      </c>
      <c r="B280" s="70">
        <f t="shared" si="55"/>
        <v>54</v>
      </c>
      <c r="C280" s="85" t="str">
        <f t="shared" si="52"/>
        <v>091</v>
      </c>
      <c r="D280" s="85" t="str">
        <f t="shared" si="53"/>
        <v>0912</v>
      </c>
      <c r="E280" s="86" t="s">
        <v>131</v>
      </c>
      <c r="F280" s="87">
        <v>32</v>
      </c>
      <c r="G280" s="156">
        <v>54</v>
      </c>
      <c r="H280" s="89">
        <v>3235</v>
      </c>
      <c r="I280" s="120">
        <v>1126</v>
      </c>
      <c r="J280" s="120">
        <v>1078</v>
      </c>
      <c r="K280" s="91" t="s">
        <v>163</v>
      </c>
      <c r="L280" s="121"/>
      <c r="M280" s="121"/>
      <c r="N280" s="121"/>
      <c r="O280" s="157">
        <v>5410</v>
      </c>
    </row>
    <row r="281" spans="1:15" ht="17.25" hidden="1" customHeight="1" x14ac:dyDescent="0.25">
      <c r="C281" s="85" t="str">
        <f t="shared" si="52"/>
        <v>091</v>
      </c>
      <c r="D281" s="85" t="str">
        <f t="shared" si="53"/>
        <v>0912</v>
      </c>
      <c r="E281" s="86" t="s">
        <v>131</v>
      </c>
      <c r="F281" s="87"/>
      <c r="G281" s="156">
        <v>62</v>
      </c>
      <c r="H281" s="89">
        <v>3235</v>
      </c>
      <c r="I281" s="120">
        <v>1127</v>
      </c>
      <c r="J281" s="120"/>
      <c r="K281" s="91" t="s">
        <v>163</v>
      </c>
      <c r="L281" s="121"/>
      <c r="M281" s="121"/>
      <c r="N281" s="121"/>
      <c r="O281" s="157">
        <v>6210</v>
      </c>
    </row>
    <row r="282" spans="1:15" hidden="1" x14ac:dyDescent="0.25">
      <c r="A282" s="69">
        <f t="shared" si="54"/>
        <v>3236</v>
      </c>
      <c r="B282" s="70">
        <f t="shared" si="55"/>
        <v>32</v>
      </c>
      <c r="C282" s="85" t="str">
        <f t="shared" si="52"/>
        <v>091</v>
      </c>
      <c r="D282" s="85" t="str">
        <f t="shared" si="53"/>
        <v>0912</v>
      </c>
      <c r="E282" s="86" t="s">
        <v>131</v>
      </c>
      <c r="F282" s="87">
        <v>32</v>
      </c>
      <c r="G282" s="88">
        <v>32</v>
      </c>
      <c r="H282" s="89">
        <v>3236</v>
      </c>
      <c r="I282" s="120">
        <v>1130</v>
      </c>
      <c r="J282" s="120">
        <v>1079</v>
      </c>
      <c r="K282" s="91" t="s">
        <v>164</v>
      </c>
      <c r="L282" s="121"/>
      <c r="M282" s="121"/>
      <c r="N282" s="121"/>
      <c r="O282" s="155">
        <v>3210</v>
      </c>
    </row>
    <row r="283" spans="1:15" ht="17.25" hidden="1" customHeight="1" x14ac:dyDescent="0.25">
      <c r="A283" s="69">
        <f t="shared" si="54"/>
        <v>3236</v>
      </c>
      <c r="B283" s="70">
        <f t="shared" si="55"/>
        <v>54</v>
      </c>
      <c r="C283" s="85" t="str">
        <f t="shared" si="52"/>
        <v>091</v>
      </c>
      <c r="D283" s="85" t="str">
        <f t="shared" si="53"/>
        <v>0912</v>
      </c>
      <c r="E283" s="86" t="s">
        <v>131</v>
      </c>
      <c r="F283" s="87">
        <v>32</v>
      </c>
      <c r="G283" s="156">
        <v>54</v>
      </c>
      <c r="H283" s="89">
        <v>3236</v>
      </c>
      <c r="I283" s="120">
        <v>1132</v>
      </c>
      <c r="J283" s="120">
        <v>1080</v>
      </c>
      <c r="K283" s="91" t="s">
        <v>164</v>
      </c>
      <c r="L283" s="121"/>
      <c r="M283" s="121"/>
      <c r="N283" s="121"/>
      <c r="O283" s="157">
        <v>5410</v>
      </c>
    </row>
    <row r="284" spans="1:15" hidden="1" x14ac:dyDescent="0.25">
      <c r="A284" s="69">
        <f t="shared" si="54"/>
        <v>3237</v>
      </c>
      <c r="B284" s="70">
        <f t="shared" si="55"/>
        <v>32</v>
      </c>
      <c r="C284" s="85" t="str">
        <f t="shared" si="52"/>
        <v>091</v>
      </c>
      <c r="D284" s="85" t="str">
        <f t="shared" si="53"/>
        <v>0912</v>
      </c>
      <c r="E284" s="86" t="s">
        <v>131</v>
      </c>
      <c r="F284" s="87">
        <v>32</v>
      </c>
      <c r="G284" s="88">
        <v>32</v>
      </c>
      <c r="H284" s="89">
        <v>3237</v>
      </c>
      <c r="I284" s="120">
        <v>1136</v>
      </c>
      <c r="J284" s="120">
        <v>1081</v>
      </c>
      <c r="K284" s="91" t="s">
        <v>165</v>
      </c>
      <c r="L284" s="121"/>
      <c r="M284" s="121"/>
      <c r="N284" s="121"/>
      <c r="O284" s="155">
        <v>3210</v>
      </c>
    </row>
    <row r="285" spans="1:15" ht="17.25" hidden="1" customHeight="1" x14ac:dyDescent="0.25">
      <c r="A285" s="69">
        <f t="shared" si="54"/>
        <v>3237</v>
      </c>
      <c r="B285" s="70">
        <f t="shared" si="55"/>
        <v>49</v>
      </c>
      <c r="C285" s="85" t="str">
        <f t="shared" si="52"/>
        <v>091</v>
      </c>
      <c r="D285" s="85" t="str">
        <f t="shared" si="53"/>
        <v>0912</v>
      </c>
      <c r="E285" s="86" t="s">
        <v>131</v>
      </c>
      <c r="F285" s="87">
        <v>32</v>
      </c>
      <c r="G285" s="156">
        <v>49</v>
      </c>
      <c r="H285" s="89">
        <v>3237</v>
      </c>
      <c r="I285" s="120">
        <v>1137</v>
      </c>
      <c r="J285" s="120">
        <v>1082</v>
      </c>
      <c r="K285" s="91" t="s">
        <v>165</v>
      </c>
      <c r="L285" s="121"/>
      <c r="M285" s="121"/>
      <c r="N285" s="121"/>
      <c r="O285" s="157">
        <v>4910</v>
      </c>
    </row>
    <row r="286" spans="1:15" ht="17.25" hidden="1" customHeight="1" x14ac:dyDescent="0.25">
      <c r="A286" s="69">
        <f t="shared" si="54"/>
        <v>3237</v>
      </c>
      <c r="B286" s="70">
        <f t="shared" si="55"/>
        <v>54</v>
      </c>
      <c r="C286" s="85" t="str">
        <f t="shared" si="52"/>
        <v>091</v>
      </c>
      <c r="D286" s="85" t="str">
        <f t="shared" si="53"/>
        <v>0912</v>
      </c>
      <c r="E286" s="86" t="s">
        <v>131</v>
      </c>
      <c r="F286" s="87">
        <v>32</v>
      </c>
      <c r="G286" s="156">
        <v>54</v>
      </c>
      <c r="H286" s="89">
        <v>3237</v>
      </c>
      <c r="I286" s="120">
        <v>1138</v>
      </c>
      <c r="J286" s="120">
        <v>1083</v>
      </c>
      <c r="K286" s="91" t="s">
        <v>165</v>
      </c>
      <c r="L286" s="121"/>
      <c r="M286" s="121"/>
      <c r="N286" s="121"/>
      <c r="O286" s="157">
        <v>5410</v>
      </c>
    </row>
    <row r="287" spans="1:15" ht="17.25" hidden="1" customHeight="1" x14ac:dyDescent="0.25">
      <c r="A287" s="69">
        <f t="shared" si="54"/>
        <v>3237</v>
      </c>
      <c r="B287" s="70">
        <f t="shared" si="55"/>
        <v>62</v>
      </c>
      <c r="C287" s="85" t="str">
        <f t="shared" si="52"/>
        <v>091</v>
      </c>
      <c r="D287" s="85" t="str">
        <f t="shared" si="53"/>
        <v>0912</v>
      </c>
      <c r="E287" s="86" t="s">
        <v>131</v>
      </c>
      <c r="F287" s="87">
        <v>32</v>
      </c>
      <c r="G287" s="156">
        <v>62</v>
      </c>
      <c r="H287" s="89">
        <v>3237</v>
      </c>
      <c r="I287" s="158">
        <v>1139</v>
      </c>
      <c r="J287" s="120">
        <v>1083</v>
      </c>
      <c r="K287" s="91" t="s">
        <v>165</v>
      </c>
      <c r="L287" s="121"/>
      <c r="M287" s="121"/>
      <c r="N287" s="121"/>
      <c r="O287" s="157">
        <v>6210</v>
      </c>
    </row>
    <row r="288" spans="1:15" hidden="1" x14ac:dyDescent="0.25">
      <c r="A288" s="69">
        <f t="shared" si="54"/>
        <v>3238</v>
      </c>
      <c r="B288" s="70">
        <f t="shared" si="55"/>
        <v>32</v>
      </c>
      <c r="C288" s="85" t="str">
        <f t="shared" si="52"/>
        <v>091</v>
      </c>
      <c r="D288" s="85" t="str">
        <f t="shared" si="53"/>
        <v>0912</v>
      </c>
      <c r="E288" s="86" t="s">
        <v>131</v>
      </c>
      <c r="F288" s="87">
        <v>32</v>
      </c>
      <c r="G288" s="88">
        <v>32</v>
      </c>
      <c r="H288" s="89">
        <v>3238</v>
      </c>
      <c r="I288" s="120">
        <v>1142</v>
      </c>
      <c r="J288" s="120">
        <v>1084</v>
      </c>
      <c r="K288" s="91" t="s">
        <v>166</v>
      </c>
      <c r="L288" s="121"/>
      <c r="M288" s="121"/>
      <c r="N288" s="121"/>
      <c r="O288" s="155">
        <v>3210</v>
      </c>
    </row>
    <row r="289" spans="1:15" hidden="1" x14ac:dyDescent="0.25">
      <c r="A289" s="69">
        <f t="shared" si="54"/>
        <v>3238</v>
      </c>
      <c r="B289" s="70">
        <f t="shared" si="55"/>
        <v>54</v>
      </c>
      <c r="C289" s="85" t="str">
        <f t="shared" si="52"/>
        <v>091</v>
      </c>
      <c r="D289" s="85" t="str">
        <f t="shared" si="53"/>
        <v>0912</v>
      </c>
      <c r="E289" s="86" t="s">
        <v>131</v>
      </c>
      <c r="F289" s="87">
        <v>32</v>
      </c>
      <c r="G289" s="88">
        <v>54</v>
      </c>
      <c r="H289" s="89">
        <v>3238</v>
      </c>
      <c r="I289" s="158">
        <v>1144</v>
      </c>
      <c r="J289" s="120">
        <v>1084</v>
      </c>
      <c r="K289" s="91" t="s">
        <v>166</v>
      </c>
      <c r="L289" s="121"/>
      <c r="M289" s="121"/>
      <c r="N289" s="121"/>
      <c r="O289" s="155">
        <v>5410</v>
      </c>
    </row>
    <row r="290" spans="1:15" hidden="1" x14ac:dyDescent="0.25">
      <c r="A290" s="69">
        <f t="shared" si="54"/>
        <v>3239</v>
      </c>
      <c r="B290" s="70">
        <f t="shared" si="55"/>
        <v>32</v>
      </c>
      <c r="C290" s="85" t="str">
        <f t="shared" si="52"/>
        <v>091</v>
      </c>
      <c r="D290" s="85" t="str">
        <f t="shared" si="53"/>
        <v>0912</v>
      </c>
      <c r="E290" s="86" t="s">
        <v>131</v>
      </c>
      <c r="F290" s="87">
        <v>32</v>
      </c>
      <c r="G290" s="88">
        <v>32</v>
      </c>
      <c r="H290" s="89">
        <v>3239</v>
      </c>
      <c r="I290" s="120">
        <v>1148</v>
      </c>
      <c r="J290" s="120">
        <v>1085</v>
      </c>
      <c r="K290" s="91" t="s">
        <v>167</v>
      </c>
      <c r="L290" s="121"/>
      <c r="M290" s="121"/>
      <c r="N290" s="121"/>
      <c r="O290" s="155">
        <v>3210</v>
      </c>
    </row>
    <row r="291" spans="1:15" ht="17.25" hidden="1" customHeight="1" x14ac:dyDescent="0.25">
      <c r="A291" s="69">
        <f t="shared" si="54"/>
        <v>3239</v>
      </c>
      <c r="B291" s="70">
        <f t="shared" si="55"/>
        <v>49</v>
      </c>
      <c r="C291" s="85" t="str">
        <f t="shared" si="52"/>
        <v>091</v>
      </c>
      <c r="D291" s="85" t="str">
        <f t="shared" si="53"/>
        <v>0912</v>
      </c>
      <c r="E291" s="86" t="s">
        <v>131</v>
      </c>
      <c r="F291" s="87">
        <v>32</v>
      </c>
      <c r="G291" s="156">
        <v>49</v>
      </c>
      <c r="H291" s="89">
        <v>3239</v>
      </c>
      <c r="I291" s="120">
        <v>1149</v>
      </c>
      <c r="J291" s="120">
        <v>1086</v>
      </c>
      <c r="K291" s="91" t="s">
        <v>167</v>
      </c>
      <c r="L291" s="121"/>
      <c r="M291" s="121"/>
      <c r="N291" s="121"/>
      <c r="O291" s="157">
        <v>4910</v>
      </c>
    </row>
    <row r="292" spans="1:15" ht="17.25" hidden="1" customHeight="1" x14ac:dyDescent="0.25">
      <c r="A292" s="69">
        <f t="shared" si="54"/>
        <v>3239</v>
      </c>
      <c r="B292" s="70">
        <f t="shared" si="55"/>
        <v>54</v>
      </c>
      <c r="C292" s="85" t="str">
        <f t="shared" si="52"/>
        <v>091</v>
      </c>
      <c r="D292" s="85" t="str">
        <f t="shared" si="53"/>
        <v>0912</v>
      </c>
      <c r="E292" s="86" t="s">
        <v>131</v>
      </c>
      <c r="F292" s="87">
        <v>32</v>
      </c>
      <c r="G292" s="156">
        <v>54</v>
      </c>
      <c r="H292" s="89">
        <v>3239</v>
      </c>
      <c r="I292" s="120">
        <v>1150</v>
      </c>
      <c r="J292" s="120">
        <v>1087</v>
      </c>
      <c r="K292" s="91" t="s">
        <v>167</v>
      </c>
      <c r="L292" s="121"/>
      <c r="M292" s="121"/>
      <c r="N292" s="121"/>
      <c r="O292" s="157">
        <v>5410</v>
      </c>
    </row>
    <row r="293" spans="1:15" hidden="1" x14ac:dyDescent="0.25">
      <c r="A293" s="69">
        <f t="shared" si="54"/>
        <v>3239</v>
      </c>
      <c r="B293" s="70">
        <f t="shared" si="55"/>
        <v>62</v>
      </c>
      <c r="C293" s="85" t="str">
        <f t="shared" si="52"/>
        <v>091</v>
      </c>
      <c r="D293" s="85" t="str">
        <f t="shared" si="53"/>
        <v>0912</v>
      </c>
      <c r="E293" s="86" t="s">
        <v>131</v>
      </c>
      <c r="F293" s="87">
        <v>32</v>
      </c>
      <c r="G293" s="156">
        <v>62</v>
      </c>
      <c r="H293" s="89">
        <v>3239</v>
      </c>
      <c r="I293" s="120">
        <v>1151</v>
      </c>
      <c r="J293" s="120">
        <v>1088</v>
      </c>
      <c r="K293" s="91" t="s">
        <v>167</v>
      </c>
      <c r="L293" s="121"/>
      <c r="M293" s="121"/>
      <c r="N293" s="121"/>
      <c r="O293" s="157">
        <v>6210</v>
      </c>
    </row>
    <row r="294" spans="1:15" ht="25.5" hidden="1" x14ac:dyDescent="0.25">
      <c r="A294" s="69">
        <f t="shared" si="54"/>
        <v>324</v>
      </c>
      <c r="B294" s="70" t="str">
        <f t="shared" si="55"/>
        <v xml:space="preserve"> </v>
      </c>
      <c r="C294" s="85" t="str">
        <f t="shared" si="52"/>
        <v xml:space="preserve">  </v>
      </c>
      <c r="D294" s="85" t="str">
        <f t="shared" si="53"/>
        <v xml:space="preserve">  </v>
      </c>
      <c r="E294" s="86"/>
      <c r="F294" s="87"/>
      <c r="G294" s="88"/>
      <c r="H294" s="89">
        <v>324</v>
      </c>
      <c r="I294" s="90"/>
      <c r="J294" s="90"/>
      <c r="K294" s="91" t="s">
        <v>168</v>
      </c>
      <c r="L294" s="116">
        <f>SUM(L295:L298)</f>
        <v>0</v>
      </c>
      <c r="M294" s="116">
        <f t="shared" ref="M294:N294" si="56">SUM(M295:M298)</f>
        <v>0</v>
      </c>
      <c r="N294" s="116">
        <f t="shared" si="56"/>
        <v>0</v>
      </c>
      <c r="O294" s="122"/>
    </row>
    <row r="295" spans="1:15" ht="25.5" hidden="1" x14ac:dyDescent="0.25">
      <c r="A295" s="69">
        <f t="shared" si="54"/>
        <v>3241</v>
      </c>
      <c r="B295" s="70">
        <f t="shared" si="55"/>
        <v>32</v>
      </c>
      <c r="C295" s="85" t="str">
        <f t="shared" si="52"/>
        <v>091</v>
      </c>
      <c r="D295" s="85" t="str">
        <f t="shared" si="53"/>
        <v>0912</v>
      </c>
      <c r="E295" s="86" t="s">
        <v>131</v>
      </c>
      <c r="F295" s="87">
        <v>32</v>
      </c>
      <c r="G295" s="88">
        <v>32</v>
      </c>
      <c r="H295" s="89">
        <v>3241</v>
      </c>
      <c r="I295" s="120">
        <v>1154</v>
      </c>
      <c r="J295" s="120">
        <v>1089</v>
      </c>
      <c r="K295" s="91" t="s">
        <v>168</v>
      </c>
      <c r="L295" s="121"/>
      <c r="M295" s="121"/>
      <c r="N295" s="121"/>
      <c r="O295" s="155">
        <v>3210</v>
      </c>
    </row>
    <row r="296" spans="1:15" ht="17.25" hidden="1" customHeight="1" x14ac:dyDescent="0.25">
      <c r="A296" s="69">
        <f t="shared" si="54"/>
        <v>3241</v>
      </c>
      <c r="B296" s="70">
        <f t="shared" si="55"/>
        <v>49</v>
      </c>
      <c r="C296" s="85" t="str">
        <f t="shared" si="52"/>
        <v>091</v>
      </c>
      <c r="D296" s="85" t="str">
        <f t="shared" si="53"/>
        <v>0912</v>
      </c>
      <c r="E296" s="86" t="s">
        <v>131</v>
      </c>
      <c r="F296" s="87">
        <v>32</v>
      </c>
      <c r="G296" s="156">
        <v>49</v>
      </c>
      <c r="H296" s="89">
        <v>3241</v>
      </c>
      <c r="I296" s="120">
        <v>1155</v>
      </c>
      <c r="J296" s="120">
        <v>1090</v>
      </c>
      <c r="K296" s="91" t="s">
        <v>168</v>
      </c>
      <c r="L296" s="121"/>
      <c r="M296" s="121"/>
      <c r="N296" s="121"/>
      <c r="O296" s="157">
        <v>4910</v>
      </c>
    </row>
    <row r="297" spans="1:15" ht="17.25" hidden="1" customHeight="1" x14ac:dyDescent="0.25">
      <c r="A297" s="69">
        <f t="shared" si="54"/>
        <v>3241</v>
      </c>
      <c r="B297" s="70">
        <f t="shared" si="55"/>
        <v>54</v>
      </c>
      <c r="C297" s="85" t="str">
        <f t="shared" si="52"/>
        <v>091</v>
      </c>
      <c r="D297" s="85" t="str">
        <f t="shared" si="53"/>
        <v>0912</v>
      </c>
      <c r="E297" s="86" t="s">
        <v>131</v>
      </c>
      <c r="F297" s="87">
        <v>32</v>
      </c>
      <c r="G297" s="156">
        <v>54</v>
      </c>
      <c r="H297" s="89">
        <v>3241</v>
      </c>
      <c r="I297" s="120">
        <v>1156</v>
      </c>
      <c r="J297" s="120">
        <v>1091</v>
      </c>
      <c r="K297" s="91" t="s">
        <v>168</v>
      </c>
      <c r="L297" s="121"/>
      <c r="M297" s="121"/>
      <c r="N297" s="121"/>
      <c r="O297" s="157">
        <v>5410</v>
      </c>
    </row>
    <row r="298" spans="1:15" ht="25.5" hidden="1" x14ac:dyDescent="0.25">
      <c r="A298" s="69">
        <f t="shared" si="54"/>
        <v>3241</v>
      </c>
      <c r="B298" s="70">
        <f t="shared" si="55"/>
        <v>62</v>
      </c>
      <c r="C298" s="85" t="str">
        <f t="shared" si="52"/>
        <v>091</v>
      </c>
      <c r="D298" s="85" t="str">
        <f t="shared" si="53"/>
        <v>0912</v>
      </c>
      <c r="E298" s="86" t="s">
        <v>131</v>
      </c>
      <c r="F298" s="87">
        <v>32</v>
      </c>
      <c r="G298" s="156">
        <v>62</v>
      </c>
      <c r="H298" s="89">
        <v>3241</v>
      </c>
      <c r="I298" s="120">
        <v>1157</v>
      </c>
      <c r="J298" s="120">
        <v>1092</v>
      </c>
      <c r="K298" s="91" t="s">
        <v>168</v>
      </c>
      <c r="L298" s="121"/>
      <c r="M298" s="121"/>
      <c r="N298" s="121"/>
      <c r="O298" s="157">
        <v>6210</v>
      </c>
    </row>
    <row r="299" spans="1:15" ht="25.5" hidden="1" x14ac:dyDescent="0.25">
      <c r="A299" s="69">
        <f t="shared" si="54"/>
        <v>329</v>
      </c>
      <c r="B299" s="70" t="str">
        <f t="shared" si="55"/>
        <v xml:space="preserve"> </v>
      </c>
      <c r="C299" s="85" t="str">
        <f t="shared" si="52"/>
        <v xml:space="preserve">  </v>
      </c>
      <c r="D299" s="85" t="str">
        <f t="shared" si="53"/>
        <v xml:space="preserve">  </v>
      </c>
      <c r="E299" s="86"/>
      <c r="F299" s="87"/>
      <c r="G299" s="88"/>
      <c r="H299" s="89">
        <v>329</v>
      </c>
      <c r="I299" s="90"/>
      <c r="J299" s="90"/>
      <c r="K299" s="91" t="s">
        <v>169</v>
      </c>
      <c r="L299" s="116">
        <f>SUM(L300:L318)</f>
        <v>0</v>
      </c>
      <c r="M299" s="116">
        <f>SUM(M300:M318)</f>
        <v>0</v>
      </c>
      <c r="N299" s="116">
        <f>SUM(N300:N318)</f>
        <v>0</v>
      </c>
      <c r="O299" s="122"/>
    </row>
    <row r="300" spans="1:15" ht="17.25" hidden="1" customHeight="1" x14ac:dyDescent="0.25">
      <c r="A300" s="69">
        <f t="shared" si="54"/>
        <v>3291</v>
      </c>
      <c r="B300" s="70">
        <f t="shared" si="55"/>
        <v>54</v>
      </c>
      <c r="C300" s="85" t="str">
        <f t="shared" si="52"/>
        <v>091</v>
      </c>
      <c r="D300" s="85" t="str">
        <f t="shared" si="53"/>
        <v>0912</v>
      </c>
      <c r="E300" s="86" t="s">
        <v>131</v>
      </c>
      <c r="F300" s="87">
        <v>32</v>
      </c>
      <c r="G300" s="156">
        <v>54</v>
      </c>
      <c r="H300" s="89">
        <v>3291</v>
      </c>
      <c r="I300" s="120">
        <v>1162</v>
      </c>
      <c r="J300" s="120">
        <v>1093</v>
      </c>
      <c r="K300" s="91" t="s">
        <v>219</v>
      </c>
      <c r="L300" s="121"/>
      <c r="M300" s="121"/>
      <c r="N300" s="121"/>
      <c r="O300" s="157">
        <v>5410</v>
      </c>
    </row>
    <row r="301" spans="1:15" hidden="1" x14ac:dyDescent="0.25">
      <c r="A301" s="69">
        <f t="shared" si="54"/>
        <v>3292</v>
      </c>
      <c r="B301" s="70">
        <f t="shared" si="55"/>
        <v>32</v>
      </c>
      <c r="C301" s="85" t="str">
        <f t="shared" si="52"/>
        <v>091</v>
      </c>
      <c r="D301" s="85" t="str">
        <f t="shared" si="53"/>
        <v>0912</v>
      </c>
      <c r="E301" s="86" t="s">
        <v>131</v>
      </c>
      <c r="F301" s="87">
        <v>32</v>
      </c>
      <c r="G301" s="88">
        <v>32</v>
      </c>
      <c r="H301" s="89">
        <v>3292</v>
      </c>
      <c r="I301" s="120">
        <v>1166</v>
      </c>
      <c r="J301" s="120">
        <v>1094</v>
      </c>
      <c r="K301" s="91" t="s">
        <v>170</v>
      </c>
      <c r="L301" s="121"/>
      <c r="M301" s="121"/>
      <c r="N301" s="121"/>
      <c r="O301" s="155">
        <v>3210</v>
      </c>
    </row>
    <row r="302" spans="1:15" ht="17.25" hidden="1" customHeight="1" x14ac:dyDescent="0.25">
      <c r="A302" s="69">
        <f t="shared" si="54"/>
        <v>3292</v>
      </c>
      <c r="B302" s="70">
        <f t="shared" si="55"/>
        <v>54</v>
      </c>
      <c r="C302" s="85" t="str">
        <f t="shared" si="52"/>
        <v>091</v>
      </c>
      <c r="D302" s="85" t="str">
        <f t="shared" si="53"/>
        <v>0912</v>
      </c>
      <c r="E302" s="86" t="s">
        <v>131</v>
      </c>
      <c r="F302" s="87">
        <v>32</v>
      </c>
      <c r="G302" s="156">
        <v>54</v>
      </c>
      <c r="H302" s="89">
        <v>3292</v>
      </c>
      <c r="I302" s="120">
        <v>1168</v>
      </c>
      <c r="J302" s="120">
        <v>1095</v>
      </c>
      <c r="K302" s="91" t="s">
        <v>170</v>
      </c>
      <c r="L302" s="121"/>
      <c r="M302" s="121"/>
      <c r="N302" s="121"/>
      <c r="O302" s="157">
        <v>5410</v>
      </c>
    </row>
    <row r="303" spans="1:15" hidden="1" x14ac:dyDescent="0.25">
      <c r="A303" s="69">
        <f t="shared" si="54"/>
        <v>3293</v>
      </c>
      <c r="B303" s="70">
        <f t="shared" si="55"/>
        <v>32</v>
      </c>
      <c r="C303" s="85" t="str">
        <f t="shared" si="52"/>
        <v>091</v>
      </c>
      <c r="D303" s="85" t="str">
        <f t="shared" si="53"/>
        <v>0912</v>
      </c>
      <c r="E303" s="86" t="s">
        <v>131</v>
      </c>
      <c r="F303" s="87">
        <v>32</v>
      </c>
      <c r="G303" s="88">
        <v>32</v>
      </c>
      <c r="H303" s="89">
        <v>3293</v>
      </c>
      <c r="I303" s="120">
        <v>1172</v>
      </c>
      <c r="J303" s="120">
        <v>1096</v>
      </c>
      <c r="K303" s="91" t="s">
        <v>171</v>
      </c>
      <c r="L303" s="121"/>
      <c r="M303" s="121"/>
      <c r="N303" s="121"/>
      <c r="O303" s="155">
        <v>3210</v>
      </c>
    </row>
    <row r="304" spans="1:15" ht="17.25" hidden="1" customHeight="1" x14ac:dyDescent="0.25">
      <c r="A304" s="69">
        <f t="shared" si="54"/>
        <v>3293</v>
      </c>
      <c r="B304" s="70">
        <f t="shared" si="55"/>
        <v>49</v>
      </c>
      <c r="C304" s="85" t="str">
        <f t="shared" si="52"/>
        <v>091</v>
      </c>
      <c r="D304" s="85" t="str">
        <f t="shared" si="53"/>
        <v>0912</v>
      </c>
      <c r="E304" s="86" t="s">
        <v>131</v>
      </c>
      <c r="F304" s="87">
        <v>32</v>
      </c>
      <c r="G304" s="156">
        <v>49</v>
      </c>
      <c r="H304" s="89">
        <v>3293</v>
      </c>
      <c r="I304" s="120">
        <v>1173</v>
      </c>
      <c r="J304" s="120">
        <v>1097</v>
      </c>
      <c r="K304" s="91" t="s">
        <v>171</v>
      </c>
      <c r="L304" s="121"/>
      <c r="M304" s="121"/>
      <c r="N304" s="121"/>
      <c r="O304" s="157">
        <v>4910</v>
      </c>
    </row>
    <row r="305" spans="1:15" ht="17.25" hidden="1" customHeight="1" x14ac:dyDescent="0.25">
      <c r="A305" s="69">
        <f t="shared" si="54"/>
        <v>3293</v>
      </c>
      <c r="B305" s="70">
        <f t="shared" si="55"/>
        <v>54</v>
      </c>
      <c r="C305" s="85" t="str">
        <f t="shared" si="52"/>
        <v>091</v>
      </c>
      <c r="D305" s="85" t="str">
        <f t="shared" si="53"/>
        <v>0912</v>
      </c>
      <c r="E305" s="86" t="s">
        <v>131</v>
      </c>
      <c r="F305" s="87">
        <v>32</v>
      </c>
      <c r="G305" s="156">
        <v>54</v>
      </c>
      <c r="H305" s="89">
        <v>3293</v>
      </c>
      <c r="I305" s="120">
        <v>1174</v>
      </c>
      <c r="J305" s="120">
        <v>1098</v>
      </c>
      <c r="K305" s="91" t="s">
        <v>171</v>
      </c>
      <c r="L305" s="121"/>
      <c r="M305" s="121"/>
      <c r="N305" s="121"/>
      <c r="O305" s="157">
        <v>5410</v>
      </c>
    </row>
    <row r="306" spans="1:15" hidden="1" x14ac:dyDescent="0.25">
      <c r="A306" s="69">
        <f t="shared" si="54"/>
        <v>3293</v>
      </c>
      <c r="B306" s="70">
        <f t="shared" si="55"/>
        <v>62</v>
      </c>
      <c r="C306" s="85" t="str">
        <f t="shared" si="52"/>
        <v>091</v>
      </c>
      <c r="D306" s="85" t="str">
        <f t="shared" si="53"/>
        <v>0912</v>
      </c>
      <c r="E306" s="86" t="s">
        <v>131</v>
      </c>
      <c r="F306" s="87">
        <v>32</v>
      </c>
      <c r="G306" s="156">
        <v>62</v>
      </c>
      <c r="H306" s="89">
        <v>3293</v>
      </c>
      <c r="I306" s="120">
        <v>1175</v>
      </c>
      <c r="J306" s="120">
        <v>1099</v>
      </c>
      <c r="K306" s="91" t="s">
        <v>171</v>
      </c>
      <c r="L306" s="121"/>
      <c r="M306" s="121"/>
      <c r="N306" s="121"/>
      <c r="O306" s="157">
        <v>6210</v>
      </c>
    </row>
    <row r="307" spans="1:15" hidden="1" x14ac:dyDescent="0.25">
      <c r="A307" s="69">
        <f t="shared" si="54"/>
        <v>3294</v>
      </c>
      <c r="B307" s="70">
        <f t="shared" si="55"/>
        <v>32</v>
      </c>
      <c r="C307" s="85" t="str">
        <f t="shared" si="52"/>
        <v>091</v>
      </c>
      <c r="D307" s="85" t="str">
        <f t="shared" si="53"/>
        <v>0912</v>
      </c>
      <c r="E307" s="86" t="s">
        <v>131</v>
      </c>
      <c r="F307" s="87">
        <v>32</v>
      </c>
      <c r="G307" s="88">
        <v>32</v>
      </c>
      <c r="H307" s="89">
        <v>3294</v>
      </c>
      <c r="I307" s="120">
        <v>1178</v>
      </c>
      <c r="J307" s="120">
        <v>1100</v>
      </c>
      <c r="K307" s="127" t="s">
        <v>172</v>
      </c>
      <c r="L307" s="121"/>
      <c r="M307" s="121"/>
      <c r="N307" s="121"/>
      <c r="O307" s="155">
        <v>3210</v>
      </c>
    </row>
    <row r="308" spans="1:15" ht="17.25" hidden="1" customHeight="1" x14ac:dyDescent="0.25">
      <c r="A308" s="69">
        <f t="shared" si="54"/>
        <v>3294</v>
      </c>
      <c r="B308" s="70">
        <f t="shared" si="55"/>
        <v>49</v>
      </c>
      <c r="C308" s="85" t="str">
        <f t="shared" si="52"/>
        <v>091</v>
      </c>
      <c r="D308" s="85" t="str">
        <f t="shared" si="53"/>
        <v>0912</v>
      </c>
      <c r="E308" s="86" t="s">
        <v>131</v>
      </c>
      <c r="F308" s="87">
        <v>32</v>
      </c>
      <c r="G308" s="156">
        <v>49</v>
      </c>
      <c r="H308" s="89">
        <v>3294</v>
      </c>
      <c r="I308" s="120">
        <v>1179</v>
      </c>
      <c r="J308" s="120">
        <v>1101</v>
      </c>
      <c r="K308" s="127" t="s">
        <v>172</v>
      </c>
      <c r="L308" s="121"/>
      <c r="M308" s="121"/>
      <c r="N308" s="121"/>
      <c r="O308" s="157">
        <v>4910</v>
      </c>
    </row>
    <row r="309" spans="1:15" ht="17.25" hidden="1" customHeight="1" x14ac:dyDescent="0.25">
      <c r="A309" s="69">
        <f t="shared" si="54"/>
        <v>3294</v>
      </c>
      <c r="B309" s="70">
        <f t="shared" si="55"/>
        <v>54</v>
      </c>
      <c r="C309" s="85" t="str">
        <f t="shared" si="52"/>
        <v>091</v>
      </c>
      <c r="D309" s="85" t="str">
        <f t="shared" si="53"/>
        <v>0912</v>
      </c>
      <c r="E309" s="86" t="s">
        <v>131</v>
      </c>
      <c r="F309" s="87">
        <v>32</v>
      </c>
      <c r="G309" s="156">
        <v>54</v>
      </c>
      <c r="H309" s="89">
        <v>3294</v>
      </c>
      <c r="I309" s="120">
        <v>1180</v>
      </c>
      <c r="J309" s="120">
        <v>1102</v>
      </c>
      <c r="K309" s="127" t="s">
        <v>172</v>
      </c>
      <c r="L309" s="121"/>
      <c r="M309" s="121"/>
      <c r="N309" s="121"/>
      <c r="O309" s="157">
        <v>5410</v>
      </c>
    </row>
    <row r="310" spans="1:15" hidden="1" x14ac:dyDescent="0.25">
      <c r="A310" s="69">
        <f t="shared" si="54"/>
        <v>3294</v>
      </c>
      <c r="B310" s="70">
        <f t="shared" si="55"/>
        <v>62</v>
      </c>
      <c r="C310" s="85" t="str">
        <f t="shared" si="52"/>
        <v>091</v>
      </c>
      <c r="D310" s="85" t="str">
        <f t="shared" si="53"/>
        <v>0912</v>
      </c>
      <c r="E310" s="86" t="s">
        <v>131</v>
      </c>
      <c r="F310" s="87">
        <v>32</v>
      </c>
      <c r="G310" s="156">
        <v>62</v>
      </c>
      <c r="H310" s="89">
        <v>3294</v>
      </c>
      <c r="I310" s="120">
        <v>1181</v>
      </c>
      <c r="J310" s="120">
        <v>1103</v>
      </c>
      <c r="K310" s="127" t="s">
        <v>172</v>
      </c>
      <c r="L310" s="121"/>
      <c r="M310" s="121"/>
      <c r="N310" s="121"/>
      <c r="O310" s="157">
        <v>6210</v>
      </c>
    </row>
    <row r="311" spans="1:15" hidden="1" x14ac:dyDescent="0.25">
      <c r="A311" s="69">
        <f t="shared" si="54"/>
        <v>3295</v>
      </c>
      <c r="B311" s="70">
        <f t="shared" si="55"/>
        <v>32</v>
      </c>
      <c r="C311" s="85" t="str">
        <f t="shared" ref="C311:C404" si="57">IF(I311&gt;0,LEFT(E311,3),"  ")</f>
        <v>091</v>
      </c>
      <c r="D311" s="85" t="str">
        <f t="shared" ref="D311:D404" si="58">IF(I311&gt;0,LEFT(E311,4),"  ")</f>
        <v>0912</v>
      </c>
      <c r="E311" s="86" t="s">
        <v>131</v>
      </c>
      <c r="F311" s="87">
        <v>32</v>
      </c>
      <c r="G311" s="88">
        <v>32</v>
      </c>
      <c r="H311" s="89">
        <v>3295</v>
      </c>
      <c r="I311" s="120">
        <v>1184</v>
      </c>
      <c r="J311" s="120">
        <v>1104</v>
      </c>
      <c r="K311" s="91" t="s">
        <v>173</v>
      </c>
      <c r="L311" s="121"/>
      <c r="M311" s="121"/>
      <c r="N311" s="121"/>
      <c r="O311" s="155">
        <v>3210</v>
      </c>
    </row>
    <row r="312" spans="1:15" ht="17.25" hidden="1" customHeight="1" x14ac:dyDescent="0.25">
      <c r="A312" s="69">
        <f t="shared" si="54"/>
        <v>3295</v>
      </c>
      <c r="B312" s="70">
        <f t="shared" si="55"/>
        <v>54</v>
      </c>
      <c r="C312" s="85" t="str">
        <f t="shared" si="57"/>
        <v>091</v>
      </c>
      <c r="D312" s="85" t="str">
        <f t="shared" si="58"/>
        <v>0912</v>
      </c>
      <c r="E312" s="86" t="s">
        <v>131</v>
      </c>
      <c r="F312" s="87">
        <v>32</v>
      </c>
      <c r="G312" s="156">
        <v>54</v>
      </c>
      <c r="H312" s="89">
        <v>3295</v>
      </c>
      <c r="I312" s="120">
        <v>1186</v>
      </c>
      <c r="J312" s="120">
        <v>1105</v>
      </c>
      <c r="K312" s="91" t="s">
        <v>173</v>
      </c>
      <c r="L312" s="121"/>
      <c r="M312" s="121"/>
      <c r="N312" s="121"/>
      <c r="O312" s="157">
        <v>5410</v>
      </c>
    </row>
    <row r="313" spans="1:15" ht="25.5" hidden="1" x14ac:dyDescent="0.25">
      <c r="A313" s="69">
        <f t="shared" si="54"/>
        <v>3299</v>
      </c>
      <c r="B313" s="70">
        <f t="shared" si="55"/>
        <v>32</v>
      </c>
      <c r="C313" s="85" t="str">
        <f t="shared" si="57"/>
        <v>091</v>
      </c>
      <c r="D313" s="85" t="str">
        <f t="shared" si="58"/>
        <v>0912</v>
      </c>
      <c r="E313" s="86" t="s">
        <v>131</v>
      </c>
      <c r="F313" s="87">
        <v>32</v>
      </c>
      <c r="G313" s="88">
        <v>32</v>
      </c>
      <c r="H313" s="89">
        <v>3299</v>
      </c>
      <c r="I313" s="120">
        <v>1190</v>
      </c>
      <c r="J313" s="120">
        <v>1106</v>
      </c>
      <c r="K313" s="91" t="s">
        <v>169</v>
      </c>
      <c r="L313" s="121"/>
      <c r="M313" s="121"/>
      <c r="N313" s="121"/>
      <c r="O313" s="155">
        <v>3210</v>
      </c>
    </row>
    <row r="314" spans="1:15" ht="27" hidden="1" customHeight="1" x14ac:dyDescent="0.25">
      <c r="A314" s="69">
        <f t="shared" si="54"/>
        <v>3299</v>
      </c>
      <c r="B314" s="70">
        <f t="shared" si="55"/>
        <v>49</v>
      </c>
      <c r="C314" s="85" t="str">
        <f t="shared" si="57"/>
        <v>091</v>
      </c>
      <c r="D314" s="85" t="str">
        <f t="shared" si="58"/>
        <v>0912</v>
      </c>
      <c r="E314" s="86" t="s">
        <v>131</v>
      </c>
      <c r="F314" s="87">
        <v>32</v>
      </c>
      <c r="G314" s="156">
        <v>49</v>
      </c>
      <c r="H314" s="89">
        <v>3299</v>
      </c>
      <c r="I314" s="120">
        <v>1191</v>
      </c>
      <c r="J314" s="120">
        <v>1107</v>
      </c>
      <c r="K314" s="91" t="s">
        <v>169</v>
      </c>
      <c r="L314" s="121"/>
      <c r="M314" s="121"/>
      <c r="N314" s="121"/>
      <c r="O314" s="157">
        <v>4910</v>
      </c>
    </row>
    <row r="315" spans="1:15" ht="27" hidden="1" customHeight="1" x14ac:dyDescent="0.25">
      <c r="A315" s="69">
        <f t="shared" si="54"/>
        <v>3299</v>
      </c>
      <c r="B315" s="70">
        <f t="shared" si="55"/>
        <v>54</v>
      </c>
      <c r="C315" s="85" t="str">
        <f t="shared" si="57"/>
        <v>091</v>
      </c>
      <c r="D315" s="85" t="str">
        <f t="shared" si="58"/>
        <v>0912</v>
      </c>
      <c r="E315" s="86" t="s">
        <v>131</v>
      </c>
      <c r="F315" s="87">
        <v>32</v>
      </c>
      <c r="G315" s="156">
        <v>54</v>
      </c>
      <c r="H315" s="89">
        <v>3299</v>
      </c>
      <c r="I315" s="120">
        <v>1192</v>
      </c>
      <c r="J315" s="120">
        <v>1108</v>
      </c>
      <c r="K315" s="91" t="s">
        <v>169</v>
      </c>
      <c r="L315" s="121"/>
      <c r="M315" s="121"/>
      <c r="N315" s="121"/>
      <c r="O315" s="157">
        <v>5410</v>
      </c>
    </row>
    <row r="316" spans="1:15" ht="25.5" hidden="1" x14ac:dyDescent="0.25">
      <c r="A316" s="69">
        <f t="shared" si="54"/>
        <v>3299</v>
      </c>
      <c r="B316" s="70">
        <f t="shared" si="55"/>
        <v>62</v>
      </c>
      <c r="C316" s="85" t="str">
        <f t="shared" si="57"/>
        <v>091</v>
      </c>
      <c r="D316" s="85" t="str">
        <f t="shared" si="58"/>
        <v>0912</v>
      </c>
      <c r="E316" s="86" t="s">
        <v>131</v>
      </c>
      <c r="F316" s="87">
        <v>32</v>
      </c>
      <c r="G316" s="156">
        <v>62</v>
      </c>
      <c r="H316" s="89">
        <v>3299</v>
      </c>
      <c r="I316" s="120">
        <v>1193</v>
      </c>
      <c r="J316" s="120">
        <v>1109</v>
      </c>
      <c r="K316" s="91" t="s">
        <v>169</v>
      </c>
      <c r="L316" s="121"/>
      <c r="M316" s="121"/>
      <c r="N316" s="121"/>
      <c r="O316" s="157">
        <v>6210</v>
      </c>
    </row>
    <row r="317" spans="1:15" ht="25.5" hidden="1" x14ac:dyDescent="0.25">
      <c r="C317" s="85" t="str">
        <f t="shared" si="57"/>
        <v>091</v>
      </c>
      <c r="D317" s="85" t="str">
        <f t="shared" si="58"/>
        <v>0912</v>
      </c>
      <c r="E317" s="86" t="s">
        <v>131</v>
      </c>
      <c r="F317" s="87"/>
      <c r="G317" s="156">
        <v>72</v>
      </c>
      <c r="H317" s="89">
        <v>3299</v>
      </c>
      <c r="I317" s="120">
        <v>1194</v>
      </c>
      <c r="J317" s="120"/>
      <c r="K317" s="91" t="s">
        <v>169</v>
      </c>
      <c r="L317" s="121"/>
      <c r="M317" s="121"/>
      <c r="N317" s="121"/>
      <c r="O317" s="157">
        <v>7210</v>
      </c>
    </row>
    <row r="318" spans="1:15" ht="25.5" hidden="1" x14ac:dyDescent="0.25">
      <c r="A318" s="69">
        <f t="shared" si="54"/>
        <v>3299</v>
      </c>
      <c r="B318" s="70">
        <f t="shared" si="55"/>
        <v>82</v>
      </c>
      <c r="C318" s="85" t="str">
        <f t="shared" si="57"/>
        <v>091</v>
      </c>
      <c r="D318" s="85" t="str">
        <f t="shared" si="58"/>
        <v>0912</v>
      </c>
      <c r="E318" s="86" t="s">
        <v>131</v>
      </c>
      <c r="F318" s="87">
        <v>32</v>
      </c>
      <c r="G318" s="156">
        <v>82</v>
      </c>
      <c r="H318" s="89">
        <v>3299</v>
      </c>
      <c r="I318" s="120">
        <v>1195</v>
      </c>
      <c r="J318" s="120">
        <v>1110</v>
      </c>
      <c r="K318" s="91" t="s">
        <v>169</v>
      </c>
      <c r="L318" s="121"/>
      <c r="M318" s="121"/>
      <c r="N318" s="121"/>
      <c r="O318" s="157">
        <v>8210</v>
      </c>
    </row>
    <row r="319" spans="1:15" hidden="1" x14ac:dyDescent="0.25">
      <c r="A319" s="69">
        <f t="shared" si="54"/>
        <v>34</v>
      </c>
      <c r="B319" s="70" t="str">
        <f t="shared" si="55"/>
        <v xml:space="preserve"> </v>
      </c>
      <c r="C319" s="85" t="str">
        <f t="shared" si="57"/>
        <v xml:space="preserve">  </v>
      </c>
      <c r="D319" s="85" t="str">
        <f t="shared" si="58"/>
        <v xml:space="preserve">  </v>
      </c>
      <c r="E319" s="86"/>
      <c r="F319" s="87"/>
      <c r="G319" s="88"/>
      <c r="H319" s="89">
        <v>34</v>
      </c>
      <c r="I319" s="90"/>
      <c r="J319" s="90"/>
      <c r="K319" s="91" t="s">
        <v>174</v>
      </c>
      <c r="L319" s="116">
        <f>SUM(L320)</f>
        <v>0</v>
      </c>
      <c r="M319" s="116">
        <f>SUM(M320)</f>
        <v>0</v>
      </c>
      <c r="N319" s="116">
        <f>SUM(N320)</f>
        <v>0</v>
      </c>
      <c r="O319" s="122"/>
    </row>
    <row r="320" spans="1:15" hidden="1" x14ac:dyDescent="0.25">
      <c r="A320" s="69">
        <f t="shared" si="54"/>
        <v>343</v>
      </c>
      <c r="B320" s="70" t="str">
        <f t="shared" si="55"/>
        <v xml:space="preserve"> </v>
      </c>
      <c r="C320" s="85" t="str">
        <f t="shared" si="57"/>
        <v xml:space="preserve">  </v>
      </c>
      <c r="D320" s="85" t="str">
        <f t="shared" si="58"/>
        <v xml:space="preserve">  </v>
      </c>
      <c r="E320" s="86"/>
      <c r="F320" s="87"/>
      <c r="G320" s="88"/>
      <c r="H320" s="89">
        <v>343</v>
      </c>
      <c r="I320" s="90"/>
      <c r="J320" s="90"/>
      <c r="K320" s="91" t="s">
        <v>175</v>
      </c>
      <c r="L320" s="116">
        <f>SUM(L321:L328)</f>
        <v>0</v>
      </c>
      <c r="M320" s="116">
        <f>SUM(M321:M327)</f>
        <v>0</v>
      </c>
      <c r="N320" s="116">
        <f>SUM(N321:N327)</f>
        <v>0</v>
      </c>
      <c r="O320" s="122"/>
    </row>
    <row r="321" spans="1:15" ht="25.5" hidden="1" x14ac:dyDescent="0.25">
      <c r="A321" s="69">
        <f t="shared" si="54"/>
        <v>3431</v>
      </c>
      <c r="B321" s="70">
        <f t="shared" si="55"/>
        <v>32</v>
      </c>
      <c r="C321" s="85" t="str">
        <f t="shared" si="57"/>
        <v>091</v>
      </c>
      <c r="D321" s="85" t="str">
        <f t="shared" si="58"/>
        <v>0912</v>
      </c>
      <c r="E321" s="86" t="s">
        <v>131</v>
      </c>
      <c r="F321" s="87">
        <v>32</v>
      </c>
      <c r="G321" s="88">
        <v>32</v>
      </c>
      <c r="H321" s="89">
        <v>3431</v>
      </c>
      <c r="I321" s="120">
        <v>1196</v>
      </c>
      <c r="J321" s="120">
        <v>1111</v>
      </c>
      <c r="K321" s="91" t="s">
        <v>176</v>
      </c>
      <c r="L321" s="121"/>
      <c r="M321" s="121"/>
      <c r="N321" s="121"/>
      <c r="O321" s="155">
        <v>3210</v>
      </c>
    </row>
    <row r="322" spans="1:15" ht="27" hidden="1" customHeight="1" x14ac:dyDescent="0.25">
      <c r="A322" s="69">
        <f t="shared" si="54"/>
        <v>3431</v>
      </c>
      <c r="B322" s="70">
        <f t="shared" si="55"/>
        <v>49</v>
      </c>
      <c r="C322" s="85" t="str">
        <f t="shared" si="57"/>
        <v>091</v>
      </c>
      <c r="D322" s="85" t="str">
        <f t="shared" si="58"/>
        <v>0912</v>
      </c>
      <c r="E322" s="86" t="s">
        <v>131</v>
      </c>
      <c r="F322" s="87">
        <v>32</v>
      </c>
      <c r="G322" s="156">
        <v>49</v>
      </c>
      <c r="H322" s="89">
        <v>3431</v>
      </c>
      <c r="I322" s="120">
        <v>1197</v>
      </c>
      <c r="J322" s="120">
        <v>1112</v>
      </c>
      <c r="K322" s="91" t="s">
        <v>176</v>
      </c>
      <c r="L322" s="121"/>
      <c r="M322" s="121"/>
      <c r="N322" s="121"/>
      <c r="O322" s="157">
        <v>4910</v>
      </c>
    </row>
    <row r="323" spans="1:15" ht="27" hidden="1" customHeight="1" x14ac:dyDescent="0.25">
      <c r="A323" s="69">
        <f t="shared" ref="A323:A416" si="59">H323</f>
        <v>3431</v>
      </c>
      <c r="B323" s="70">
        <f t="shared" si="55"/>
        <v>54</v>
      </c>
      <c r="C323" s="85" t="str">
        <f t="shared" si="57"/>
        <v>091</v>
      </c>
      <c r="D323" s="85" t="str">
        <f t="shared" si="58"/>
        <v>0912</v>
      </c>
      <c r="E323" s="86" t="s">
        <v>131</v>
      </c>
      <c r="F323" s="87">
        <v>32</v>
      </c>
      <c r="G323" s="156">
        <v>54</v>
      </c>
      <c r="H323" s="89">
        <v>3431</v>
      </c>
      <c r="I323" s="120">
        <v>1198</v>
      </c>
      <c r="J323" s="120">
        <v>1113</v>
      </c>
      <c r="K323" s="91" t="s">
        <v>176</v>
      </c>
      <c r="L323" s="121"/>
      <c r="M323" s="121"/>
      <c r="N323" s="121"/>
      <c r="O323" s="157">
        <v>5410</v>
      </c>
    </row>
    <row r="324" spans="1:15" ht="25.5" hidden="1" x14ac:dyDescent="0.25">
      <c r="A324" s="69">
        <f t="shared" si="59"/>
        <v>3432</v>
      </c>
      <c r="B324" s="70">
        <f t="shared" si="55"/>
        <v>32</v>
      </c>
      <c r="C324" s="85" t="str">
        <f t="shared" si="57"/>
        <v>091</v>
      </c>
      <c r="D324" s="85" t="str">
        <f t="shared" si="58"/>
        <v>0912</v>
      </c>
      <c r="E324" s="86" t="s">
        <v>131</v>
      </c>
      <c r="F324" s="87">
        <v>32</v>
      </c>
      <c r="G324" s="88">
        <v>32</v>
      </c>
      <c r="H324" s="89">
        <v>3432</v>
      </c>
      <c r="I324" s="120">
        <v>1202</v>
      </c>
      <c r="J324" s="120">
        <v>1114</v>
      </c>
      <c r="K324" s="91" t="s">
        <v>220</v>
      </c>
      <c r="L324" s="121"/>
      <c r="M324" s="121"/>
      <c r="N324" s="121"/>
      <c r="O324" s="155">
        <v>3210</v>
      </c>
    </row>
    <row r="325" spans="1:15" ht="27" hidden="1" customHeight="1" x14ac:dyDescent="0.25">
      <c r="A325" s="69">
        <f t="shared" si="59"/>
        <v>3432</v>
      </c>
      <c r="B325" s="70">
        <f t="shared" si="55"/>
        <v>54</v>
      </c>
      <c r="C325" s="85" t="str">
        <f t="shared" si="57"/>
        <v>091</v>
      </c>
      <c r="D325" s="85" t="str">
        <f t="shared" si="58"/>
        <v>0912</v>
      </c>
      <c r="E325" s="86" t="s">
        <v>131</v>
      </c>
      <c r="F325" s="87">
        <v>32</v>
      </c>
      <c r="G325" s="156">
        <v>54</v>
      </c>
      <c r="H325" s="89">
        <v>3432</v>
      </c>
      <c r="I325" s="120">
        <v>1204</v>
      </c>
      <c r="J325" s="120">
        <v>1115</v>
      </c>
      <c r="K325" s="91" t="s">
        <v>220</v>
      </c>
      <c r="L325" s="121"/>
      <c r="M325" s="121"/>
      <c r="N325" s="121"/>
      <c r="O325" s="157">
        <v>5410</v>
      </c>
    </row>
    <row r="326" spans="1:15" hidden="1" x14ac:dyDescent="0.25">
      <c r="A326" s="69">
        <f t="shared" si="59"/>
        <v>3433</v>
      </c>
      <c r="B326" s="70">
        <f t="shared" si="55"/>
        <v>32</v>
      </c>
      <c r="C326" s="85" t="str">
        <f t="shared" si="57"/>
        <v>091</v>
      </c>
      <c r="D326" s="85" t="str">
        <f t="shared" si="58"/>
        <v>0912</v>
      </c>
      <c r="E326" s="86" t="s">
        <v>131</v>
      </c>
      <c r="F326" s="87">
        <v>32</v>
      </c>
      <c r="G326" s="88">
        <v>32</v>
      </c>
      <c r="H326" s="89">
        <v>3433</v>
      </c>
      <c r="I326" s="120">
        <v>1208</v>
      </c>
      <c r="J326" s="120">
        <v>1116</v>
      </c>
      <c r="K326" s="91" t="s">
        <v>177</v>
      </c>
      <c r="L326" s="121"/>
      <c r="M326" s="121"/>
      <c r="N326" s="121"/>
      <c r="O326" s="155">
        <v>3210</v>
      </c>
    </row>
    <row r="327" spans="1:15" ht="25.5" hidden="1" x14ac:dyDescent="0.25">
      <c r="A327" s="69">
        <f t="shared" si="59"/>
        <v>3434</v>
      </c>
      <c r="B327" s="70">
        <f t="shared" si="55"/>
        <v>32</v>
      </c>
      <c r="C327" s="85" t="str">
        <f t="shared" si="57"/>
        <v>091</v>
      </c>
      <c r="D327" s="85" t="str">
        <f t="shared" si="58"/>
        <v>0912</v>
      </c>
      <c r="E327" s="86" t="s">
        <v>131</v>
      </c>
      <c r="F327" s="87">
        <v>32</v>
      </c>
      <c r="G327" s="88">
        <v>32</v>
      </c>
      <c r="H327" s="89">
        <v>3434</v>
      </c>
      <c r="I327" s="120">
        <v>1214</v>
      </c>
      <c r="J327" s="120">
        <v>1117</v>
      </c>
      <c r="K327" s="91" t="s">
        <v>178</v>
      </c>
      <c r="L327" s="121"/>
      <c r="M327" s="121"/>
      <c r="N327" s="121"/>
      <c r="O327" s="155">
        <v>3210</v>
      </c>
    </row>
    <row r="328" spans="1:15" ht="25.5" hidden="1" x14ac:dyDescent="0.25">
      <c r="C328" s="85" t="str">
        <f t="shared" si="57"/>
        <v>091</v>
      </c>
      <c r="D328" s="85" t="str">
        <f t="shared" si="58"/>
        <v>0912</v>
      </c>
      <c r="E328" s="86" t="s">
        <v>131</v>
      </c>
      <c r="F328" s="87"/>
      <c r="G328" s="156">
        <v>72</v>
      </c>
      <c r="H328" s="89">
        <v>3434</v>
      </c>
      <c r="I328" s="120">
        <v>1218</v>
      </c>
      <c r="J328" s="120"/>
      <c r="K328" s="91" t="s">
        <v>178</v>
      </c>
      <c r="L328" s="121"/>
      <c r="M328" s="121"/>
      <c r="N328" s="121"/>
      <c r="O328" s="157">
        <v>7210</v>
      </c>
    </row>
    <row r="329" spans="1:15" ht="25.5" hidden="1" x14ac:dyDescent="0.25">
      <c r="C329" s="85"/>
      <c r="D329" s="85"/>
      <c r="E329" s="86"/>
      <c r="F329" s="87"/>
      <c r="G329" s="159"/>
      <c r="H329" s="89">
        <v>36</v>
      </c>
      <c r="I329" s="160"/>
      <c r="J329" s="120"/>
      <c r="K329" s="91" t="s">
        <v>221</v>
      </c>
      <c r="L329" s="161">
        <f>SUM(L330)</f>
        <v>0</v>
      </c>
      <c r="M329" s="161">
        <f t="shared" ref="M329:N330" si="60">SUM(M330)</f>
        <v>0</v>
      </c>
      <c r="N329" s="161">
        <f t="shared" si="60"/>
        <v>0</v>
      </c>
      <c r="O329" s="162"/>
    </row>
    <row r="330" spans="1:15" ht="25.5" hidden="1" x14ac:dyDescent="0.25">
      <c r="C330" s="85"/>
      <c r="D330" s="85"/>
      <c r="E330" s="86"/>
      <c r="F330" s="87"/>
      <c r="G330" s="159"/>
      <c r="H330" s="89">
        <v>368</v>
      </c>
      <c r="I330" s="160"/>
      <c r="J330" s="120"/>
      <c r="K330" s="91" t="s">
        <v>20</v>
      </c>
      <c r="L330" s="161">
        <f>SUM(L331)</f>
        <v>0</v>
      </c>
      <c r="M330" s="161">
        <f t="shared" si="60"/>
        <v>0</v>
      </c>
      <c r="N330" s="161">
        <f t="shared" si="60"/>
        <v>0</v>
      </c>
      <c r="O330" s="162"/>
    </row>
    <row r="331" spans="1:15" ht="25.5" hidden="1" x14ac:dyDescent="0.25">
      <c r="C331" s="85"/>
      <c r="D331" s="85"/>
      <c r="E331" s="86" t="s">
        <v>131</v>
      </c>
      <c r="F331" s="87"/>
      <c r="G331" s="156">
        <v>54</v>
      </c>
      <c r="H331" s="89">
        <v>3681</v>
      </c>
      <c r="I331" s="120">
        <v>1222</v>
      </c>
      <c r="J331" s="120"/>
      <c r="K331" s="91" t="s">
        <v>222</v>
      </c>
      <c r="L331" s="121"/>
      <c r="M331" s="121"/>
      <c r="N331" s="121"/>
      <c r="O331" s="157">
        <v>5410</v>
      </c>
    </row>
    <row r="332" spans="1:15" ht="25.5" hidden="1" x14ac:dyDescent="0.25">
      <c r="A332" s="69">
        <f t="shared" si="59"/>
        <v>37</v>
      </c>
      <c r="B332" s="70" t="str">
        <f t="shared" si="55"/>
        <v xml:space="preserve"> </v>
      </c>
      <c r="C332" s="85" t="str">
        <f t="shared" si="57"/>
        <v xml:space="preserve">  </v>
      </c>
      <c r="D332" s="85" t="str">
        <f t="shared" si="58"/>
        <v xml:space="preserve">  </v>
      </c>
      <c r="E332" s="86"/>
      <c r="F332" s="87"/>
      <c r="G332" s="88"/>
      <c r="H332" s="89">
        <v>37</v>
      </c>
      <c r="I332" s="90"/>
      <c r="J332" s="90"/>
      <c r="K332" s="127" t="s">
        <v>179</v>
      </c>
      <c r="L332" s="116">
        <f>SUM(L333)</f>
        <v>0</v>
      </c>
      <c r="M332" s="116">
        <f>SUM(M333)</f>
        <v>0</v>
      </c>
      <c r="N332" s="116">
        <f>SUM(N333)</f>
        <v>0</v>
      </c>
      <c r="O332" s="122"/>
    </row>
    <row r="333" spans="1:15" ht="25.5" hidden="1" x14ac:dyDescent="0.25">
      <c r="A333" s="69">
        <f t="shared" si="59"/>
        <v>372</v>
      </c>
      <c r="B333" s="70" t="str">
        <f t="shared" si="55"/>
        <v xml:space="preserve"> </v>
      </c>
      <c r="C333" s="85" t="str">
        <f t="shared" si="57"/>
        <v xml:space="preserve">  </v>
      </c>
      <c r="D333" s="85" t="str">
        <f t="shared" si="58"/>
        <v xml:space="preserve">  </v>
      </c>
      <c r="E333" s="86"/>
      <c r="F333" s="87"/>
      <c r="G333" s="88"/>
      <c r="H333" s="89">
        <v>372</v>
      </c>
      <c r="I333" s="90"/>
      <c r="J333" s="90"/>
      <c r="K333" s="127" t="s">
        <v>180</v>
      </c>
      <c r="L333" s="116">
        <f>SUM(L334:L338)</f>
        <v>0</v>
      </c>
      <c r="M333" s="116">
        <f t="shared" ref="M333:N333" si="61">SUM(M334:M338)</f>
        <v>0</v>
      </c>
      <c r="N333" s="116">
        <f t="shared" si="61"/>
        <v>0</v>
      </c>
      <c r="O333" s="122"/>
    </row>
    <row r="334" spans="1:15" ht="25.5" hidden="1" x14ac:dyDescent="0.25">
      <c r="A334" s="69">
        <f t="shared" si="59"/>
        <v>3722</v>
      </c>
      <c r="B334" s="70">
        <f t="shared" si="55"/>
        <v>32</v>
      </c>
      <c r="C334" s="85" t="str">
        <f t="shared" si="57"/>
        <v>091</v>
      </c>
      <c r="D334" s="85" t="str">
        <f t="shared" si="58"/>
        <v>0912</v>
      </c>
      <c r="E334" s="86" t="s">
        <v>131</v>
      </c>
      <c r="F334" s="87">
        <v>32</v>
      </c>
      <c r="G334" s="88">
        <v>32</v>
      </c>
      <c r="H334" s="89">
        <v>3722</v>
      </c>
      <c r="I334" s="120">
        <v>1226</v>
      </c>
      <c r="J334" s="120">
        <v>1118</v>
      </c>
      <c r="K334" s="127" t="s">
        <v>181</v>
      </c>
      <c r="L334" s="121"/>
      <c r="M334" s="121"/>
      <c r="N334" s="121"/>
      <c r="O334" s="155">
        <v>3210</v>
      </c>
    </row>
    <row r="335" spans="1:15" ht="27" hidden="1" customHeight="1" x14ac:dyDescent="0.25">
      <c r="A335" s="69">
        <f t="shared" si="59"/>
        <v>3722</v>
      </c>
      <c r="B335" s="70">
        <f t="shared" si="55"/>
        <v>49</v>
      </c>
      <c r="C335" s="85" t="str">
        <f t="shared" si="57"/>
        <v>091</v>
      </c>
      <c r="D335" s="85" t="str">
        <f t="shared" si="58"/>
        <v>0912</v>
      </c>
      <c r="E335" s="86" t="s">
        <v>131</v>
      </c>
      <c r="F335" s="87">
        <v>32</v>
      </c>
      <c r="G335" s="156">
        <v>49</v>
      </c>
      <c r="H335" s="89">
        <v>3722</v>
      </c>
      <c r="I335" s="120">
        <v>1227</v>
      </c>
      <c r="J335" s="120">
        <v>1119</v>
      </c>
      <c r="K335" s="127" t="s">
        <v>181</v>
      </c>
      <c r="L335" s="121"/>
      <c r="M335" s="121"/>
      <c r="N335" s="121"/>
      <c r="O335" s="157">
        <v>4910</v>
      </c>
    </row>
    <row r="336" spans="1:15" ht="27" hidden="1" customHeight="1" x14ac:dyDescent="0.25">
      <c r="A336" s="69">
        <f t="shared" si="59"/>
        <v>3722</v>
      </c>
      <c r="B336" s="70">
        <f t="shared" si="55"/>
        <v>54</v>
      </c>
      <c r="C336" s="85" t="str">
        <f t="shared" si="57"/>
        <v>091</v>
      </c>
      <c r="D336" s="85" t="str">
        <f t="shared" si="58"/>
        <v>0912</v>
      </c>
      <c r="E336" s="86" t="s">
        <v>131</v>
      </c>
      <c r="F336" s="87">
        <v>32</v>
      </c>
      <c r="G336" s="156">
        <v>54</v>
      </c>
      <c r="H336" s="89">
        <v>3722</v>
      </c>
      <c r="I336" s="120">
        <v>1228</v>
      </c>
      <c r="J336" s="120">
        <v>1120</v>
      </c>
      <c r="K336" s="127" t="s">
        <v>181</v>
      </c>
      <c r="L336" s="121"/>
      <c r="M336" s="121"/>
      <c r="N336" s="121"/>
      <c r="O336" s="157">
        <v>5410</v>
      </c>
    </row>
    <row r="337" spans="1:15" ht="27" hidden="1" customHeight="1" x14ac:dyDescent="0.25">
      <c r="C337" s="85" t="str">
        <f t="shared" si="57"/>
        <v>091</v>
      </c>
      <c r="D337" s="85" t="str">
        <f t="shared" si="58"/>
        <v>0912</v>
      </c>
      <c r="E337" s="86" t="s">
        <v>131</v>
      </c>
      <c r="F337" s="87"/>
      <c r="G337" s="156">
        <v>62</v>
      </c>
      <c r="H337" s="89">
        <v>3722</v>
      </c>
      <c r="I337" s="120">
        <v>1229</v>
      </c>
      <c r="J337" s="120"/>
      <c r="K337" s="127" t="s">
        <v>181</v>
      </c>
      <c r="L337" s="121"/>
      <c r="M337" s="121"/>
      <c r="N337" s="121"/>
      <c r="O337" s="157">
        <v>6210</v>
      </c>
    </row>
    <row r="338" spans="1:15" ht="27" hidden="1" customHeight="1" x14ac:dyDescent="0.25">
      <c r="A338" s="69">
        <f t="shared" si="59"/>
        <v>3723</v>
      </c>
      <c r="B338" s="70">
        <f t="shared" si="55"/>
        <v>54</v>
      </c>
      <c r="C338" s="85" t="str">
        <f t="shared" si="57"/>
        <v>091</v>
      </c>
      <c r="D338" s="85" t="str">
        <f t="shared" si="58"/>
        <v>0912</v>
      </c>
      <c r="E338" s="86" t="s">
        <v>131</v>
      </c>
      <c r="F338" s="87">
        <v>32</v>
      </c>
      <c r="G338" s="156">
        <v>54</v>
      </c>
      <c r="H338" s="163">
        <v>3723</v>
      </c>
      <c r="I338" s="120">
        <v>1234</v>
      </c>
      <c r="J338" s="120">
        <v>1121</v>
      </c>
      <c r="K338" s="127" t="s">
        <v>223</v>
      </c>
      <c r="L338" s="121"/>
      <c r="M338" s="121"/>
      <c r="N338" s="121"/>
      <c r="O338" s="157">
        <v>5410</v>
      </c>
    </row>
    <row r="339" spans="1:15" hidden="1" x14ac:dyDescent="0.25">
      <c r="A339" s="69">
        <f t="shared" si="59"/>
        <v>38</v>
      </c>
      <c r="B339" s="70" t="str">
        <f t="shared" si="55"/>
        <v xml:space="preserve"> </v>
      </c>
      <c r="C339" s="85" t="str">
        <f t="shared" si="57"/>
        <v xml:space="preserve">  </v>
      </c>
      <c r="D339" s="85" t="str">
        <f t="shared" si="58"/>
        <v xml:space="preserve">  </v>
      </c>
      <c r="E339" s="86"/>
      <c r="F339" s="87"/>
      <c r="G339" s="88"/>
      <c r="H339" s="89">
        <v>38</v>
      </c>
      <c r="I339" s="90"/>
      <c r="J339" s="90"/>
      <c r="K339" s="133" t="s">
        <v>224</v>
      </c>
      <c r="L339" s="116">
        <f>SUM(L340)</f>
        <v>0</v>
      </c>
      <c r="M339" s="116">
        <f>SUM(M340)</f>
        <v>0</v>
      </c>
      <c r="N339" s="116">
        <f>SUM(N340)</f>
        <v>0</v>
      </c>
      <c r="O339" s="122"/>
    </row>
    <row r="340" spans="1:15" hidden="1" x14ac:dyDescent="0.25">
      <c r="A340" s="69">
        <f t="shared" si="59"/>
        <v>381</v>
      </c>
      <c r="B340" s="70" t="str">
        <f t="shared" si="55"/>
        <v xml:space="preserve"> </v>
      </c>
      <c r="C340" s="85" t="str">
        <f t="shared" si="57"/>
        <v xml:space="preserve">  </v>
      </c>
      <c r="D340" s="85" t="str">
        <f t="shared" si="58"/>
        <v xml:space="preserve">  </v>
      </c>
      <c r="E340" s="86"/>
      <c r="F340" s="87"/>
      <c r="G340" s="88"/>
      <c r="H340" s="89">
        <v>381</v>
      </c>
      <c r="I340" s="90"/>
      <c r="J340" s="90"/>
      <c r="K340" s="127" t="s">
        <v>51</v>
      </c>
      <c r="L340" s="116">
        <f>SUM(L341:L342)</f>
        <v>0</v>
      </c>
      <c r="M340" s="116">
        <f t="shared" ref="M340:N340" si="62">SUM(M341:M342)</f>
        <v>0</v>
      </c>
      <c r="N340" s="116">
        <f t="shared" si="62"/>
        <v>0</v>
      </c>
      <c r="O340" s="122"/>
    </row>
    <row r="341" spans="1:15" hidden="1" x14ac:dyDescent="0.25">
      <c r="A341" s="69">
        <f t="shared" si="59"/>
        <v>3811</v>
      </c>
      <c r="B341" s="70">
        <f t="shared" si="55"/>
        <v>32</v>
      </c>
      <c r="C341" s="85" t="str">
        <f t="shared" si="57"/>
        <v>091</v>
      </c>
      <c r="D341" s="85" t="str">
        <f t="shared" si="58"/>
        <v>0912</v>
      </c>
      <c r="E341" s="86" t="s">
        <v>131</v>
      </c>
      <c r="F341" s="87">
        <v>32</v>
      </c>
      <c r="G341" s="88">
        <v>32</v>
      </c>
      <c r="H341" s="89">
        <v>3811</v>
      </c>
      <c r="I341" s="120">
        <v>1238</v>
      </c>
      <c r="J341" s="120">
        <v>1122</v>
      </c>
      <c r="K341" s="127" t="s">
        <v>225</v>
      </c>
      <c r="L341" s="121"/>
      <c r="M341" s="121"/>
      <c r="N341" s="121"/>
      <c r="O341" s="155">
        <v>3210</v>
      </c>
    </row>
    <row r="342" spans="1:15" hidden="1" x14ac:dyDescent="0.25">
      <c r="C342" s="85" t="str">
        <f t="shared" si="57"/>
        <v>091</v>
      </c>
      <c r="D342" s="85" t="str">
        <f t="shared" si="58"/>
        <v>0912</v>
      </c>
      <c r="E342" s="86" t="s">
        <v>131</v>
      </c>
      <c r="F342" s="87"/>
      <c r="G342" s="156">
        <v>62</v>
      </c>
      <c r="H342" s="89">
        <v>3811</v>
      </c>
      <c r="I342" s="120">
        <v>1241</v>
      </c>
      <c r="J342" s="120"/>
      <c r="K342" s="127" t="s">
        <v>225</v>
      </c>
      <c r="L342" s="121"/>
      <c r="M342" s="121"/>
      <c r="N342" s="121"/>
      <c r="O342" s="157">
        <v>6210</v>
      </c>
    </row>
    <row r="343" spans="1:15" ht="25.5" hidden="1" x14ac:dyDescent="0.25">
      <c r="A343" s="69">
        <f t="shared" si="59"/>
        <v>4</v>
      </c>
      <c r="B343" s="70" t="str">
        <f t="shared" si="55"/>
        <v xml:space="preserve"> </v>
      </c>
      <c r="C343" s="85" t="str">
        <f t="shared" si="57"/>
        <v xml:space="preserve">  </v>
      </c>
      <c r="D343" s="85" t="str">
        <f t="shared" si="58"/>
        <v xml:space="preserve">  </v>
      </c>
      <c r="E343" s="86"/>
      <c r="F343" s="87"/>
      <c r="G343" s="88"/>
      <c r="H343" s="89">
        <v>4</v>
      </c>
      <c r="I343" s="90"/>
      <c r="J343" s="90"/>
      <c r="K343" s="91" t="s">
        <v>134</v>
      </c>
      <c r="L343" s="116">
        <f>SUM(L344,L348)</f>
        <v>0</v>
      </c>
      <c r="M343" s="116">
        <f>SUM(M344,M348)</f>
        <v>0</v>
      </c>
      <c r="N343" s="116">
        <f>SUM(N344,N348)</f>
        <v>0</v>
      </c>
      <c r="O343" s="122"/>
    </row>
    <row r="344" spans="1:15" ht="25.5" hidden="1" x14ac:dyDescent="0.25">
      <c r="A344" s="69">
        <f t="shared" si="59"/>
        <v>41</v>
      </c>
      <c r="B344" s="70" t="str">
        <f t="shared" si="55"/>
        <v xml:space="preserve"> </v>
      </c>
      <c r="C344" s="85" t="str">
        <f>IF(I344&gt;0,LEFT(E344,3),"  ")</f>
        <v xml:space="preserve">  </v>
      </c>
      <c r="D344" s="85" t="str">
        <f>IF(I344&gt;0,LEFT(E344,4),"  ")</f>
        <v xml:space="preserve">  </v>
      </c>
      <c r="E344" s="86"/>
      <c r="F344" s="87"/>
      <c r="G344" s="88"/>
      <c r="H344" s="89">
        <v>41</v>
      </c>
      <c r="I344" s="90"/>
      <c r="J344" s="90"/>
      <c r="K344" s="91" t="s">
        <v>226</v>
      </c>
      <c r="L344" s="116">
        <f>SUM(L345)</f>
        <v>0</v>
      </c>
      <c r="M344" s="116">
        <f t="shared" ref="M344:N344" si="63">SUM(M345)</f>
        <v>0</v>
      </c>
      <c r="N344" s="116">
        <f t="shared" si="63"/>
        <v>0</v>
      </c>
      <c r="O344" s="122"/>
    </row>
    <row r="345" spans="1:15" hidden="1" x14ac:dyDescent="0.25">
      <c r="A345" s="69">
        <f t="shared" si="59"/>
        <v>412</v>
      </c>
      <c r="B345" s="70" t="str">
        <f t="shared" ref="B345:B404" si="64">IF(J345&gt;0,G345," ")</f>
        <v xml:space="preserve"> </v>
      </c>
      <c r="C345" s="85" t="str">
        <f>IF(I345&gt;0,LEFT(E345,3),"  ")</f>
        <v xml:space="preserve">  </v>
      </c>
      <c r="D345" s="85" t="str">
        <f>IF(I345&gt;0,LEFT(E345,4),"  ")</f>
        <v xml:space="preserve">  </v>
      </c>
      <c r="E345" s="86"/>
      <c r="F345" s="87"/>
      <c r="G345" s="88"/>
      <c r="H345" s="89">
        <v>412</v>
      </c>
      <c r="I345" s="90"/>
      <c r="J345" s="90"/>
      <c r="K345" s="127" t="s">
        <v>227</v>
      </c>
      <c r="L345" s="116">
        <f>SUM(L346:L347)</f>
        <v>0</v>
      </c>
      <c r="M345" s="116">
        <f t="shared" ref="M345:N345" si="65">SUM(M346:M347)</f>
        <v>0</v>
      </c>
      <c r="N345" s="116">
        <f t="shared" si="65"/>
        <v>0</v>
      </c>
      <c r="O345" s="122"/>
    </row>
    <row r="346" spans="1:15" hidden="1" x14ac:dyDescent="0.25">
      <c r="C346" s="85"/>
      <c r="D346" s="85"/>
      <c r="E346" s="86" t="s">
        <v>131</v>
      </c>
      <c r="F346" s="87"/>
      <c r="G346" s="88">
        <v>32</v>
      </c>
      <c r="H346" s="89">
        <v>4123</v>
      </c>
      <c r="I346" s="120">
        <v>1244</v>
      </c>
      <c r="J346" s="90"/>
      <c r="K346" s="91" t="s">
        <v>228</v>
      </c>
      <c r="L346" s="121"/>
      <c r="M346" s="121"/>
      <c r="N346" s="121"/>
      <c r="O346" s="155">
        <v>3210</v>
      </c>
    </row>
    <row r="347" spans="1:15" ht="17.25" hidden="1" customHeight="1" x14ac:dyDescent="0.25">
      <c r="A347" s="69">
        <f t="shared" si="59"/>
        <v>4123</v>
      </c>
      <c r="B347" s="70">
        <f t="shared" si="64"/>
        <v>54</v>
      </c>
      <c r="C347" s="85" t="str">
        <f t="shared" ref="C347" si="66">IF(I347&gt;0,LEFT(E347,3),"  ")</f>
        <v>091</v>
      </c>
      <c r="D347" s="85" t="str">
        <f t="shared" ref="D347" si="67">IF(I347&gt;0,LEFT(E347,4),"  ")</f>
        <v>0912</v>
      </c>
      <c r="E347" s="86" t="s">
        <v>131</v>
      </c>
      <c r="F347" s="87">
        <v>32</v>
      </c>
      <c r="G347" s="156">
        <v>54</v>
      </c>
      <c r="H347" s="89">
        <v>4123</v>
      </c>
      <c r="I347" s="120">
        <v>1246</v>
      </c>
      <c r="J347" s="120">
        <v>1123</v>
      </c>
      <c r="K347" s="91" t="s">
        <v>228</v>
      </c>
      <c r="L347" s="121"/>
      <c r="M347" s="121"/>
      <c r="N347" s="121"/>
      <c r="O347" s="157">
        <v>5410</v>
      </c>
    </row>
    <row r="348" spans="1:15" ht="25.5" hidden="1" x14ac:dyDescent="0.25">
      <c r="A348" s="69">
        <f t="shared" si="59"/>
        <v>42</v>
      </c>
      <c r="B348" s="70" t="str">
        <f t="shared" si="64"/>
        <v xml:space="preserve"> </v>
      </c>
      <c r="C348" s="85" t="str">
        <f t="shared" si="57"/>
        <v xml:space="preserve">  </v>
      </c>
      <c r="D348" s="85" t="str">
        <f t="shared" si="58"/>
        <v xml:space="preserve">  </v>
      </c>
      <c r="E348" s="86"/>
      <c r="F348" s="87"/>
      <c r="G348" s="88"/>
      <c r="H348" s="89">
        <v>42</v>
      </c>
      <c r="I348" s="90"/>
      <c r="J348" s="90"/>
      <c r="K348" s="91" t="s">
        <v>135</v>
      </c>
      <c r="L348" s="116">
        <f>SUM(L349,L352,L391,L395)</f>
        <v>0</v>
      </c>
      <c r="M348" s="116">
        <f t="shared" ref="M348:N348" si="68">SUM(M349,M352,M391,M395)</f>
        <v>0</v>
      </c>
      <c r="N348" s="116">
        <f t="shared" si="68"/>
        <v>0</v>
      </c>
      <c r="O348" s="122"/>
    </row>
    <row r="349" spans="1:15" hidden="1" x14ac:dyDescent="0.25">
      <c r="A349" s="69">
        <f t="shared" si="59"/>
        <v>421</v>
      </c>
      <c r="B349" s="70" t="str">
        <f t="shared" si="64"/>
        <v xml:space="preserve"> </v>
      </c>
      <c r="C349" s="85" t="str">
        <f>IF(I349&gt;0,LEFT(E349,3),"  ")</f>
        <v xml:space="preserve">  </v>
      </c>
      <c r="D349" s="85" t="str">
        <f>IF(I349&gt;0,LEFT(E349,4),"  ")</f>
        <v xml:space="preserve">  </v>
      </c>
      <c r="E349" s="86"/>
      <c r="F349" s="87"/>
      <c r="G349" s="88"/>
      <c r="H349" s="89">
        <v>421</v>
      </c>
      <c r="I349" s="90"/>
      <c r="J349" s="90"/>
      <c r="K349" s="127" t="s">
        <v>136</v>
      </c>
      <c r="L349" s="116">
        <f>SUM(L350:L351)</f>
        <v>0</v>
      </c>
      <c r="M349" s="116">
        <f>SUM(M350:M351)</f>
        <v>0</v>
      </c>
      <c r="N349" s="116">
        <f t="shared" ref="N349" si="69">SUM(N350:N351)</f>
        <v>0</v>
      </c>
      <c r="O349" s="122"/>
    </row>
    <row r="350" spans="1:15" hidden="1" x14ac:dyDescent="0.25">
      <c r="C350" s="85"/>
      <c r="D350" s="85"/>
      <c r="E350" s="86" t="s">
        <v>131</v>
      </c>
      <c r="F350" s="87"/>
      <c r="G350" s="88">
        <v>32</v>
      </c>
      <c r="H350" s="89">
        <v>4212</v>
      </c>
      <c r="I350" s="164">
        <v>1250</v>
      </c>
      <c r="J350" s="90"/>
      <c r="K350" s="127" t="s">
        <v>68</v>
      </c>
      <c r="L350" s="121"/>
      <c r="M350" s="121"/>
      <c r="N350" s="121"/>
      <c r="O350" s="155">
        <v>3210</v>
      </c>
    </row>
    <row r="351" spans="1:15" ht="17.25" hidden="1" customHeight="1" x14ac:dyDescent="0.25">
      <c r="A351" s="69">
        <f t="shared" si="59"/>
        <v>4214</v>
      </c>
      <c r="B351" s="70">
        <f t="shared" si="64"/>
        <v>32</v>
      </c>
      <c r="C351" s="85" t="str">
        <f t="shared" ref="C351" si="70">IF(I351&gt;0,LEFT(E351,3),"  ")</f>
        <v>091</v>
      </c>
      <c r="D351" s="85" t="str">
        <f t="shared" ref="D351" si="71">IF(I351&gt;0,LEFT(E351,4),"  ")</f>
        <v>0912</v>
      </c>
      <c r="E351" s="86" t="s">
        <v>131</v>
      </c>
      <c r="F351" s="87">
        <v>32</v>
      </c>
      <c r="G351" s="156">
        <v>32</v>
      </c>
      <c r="H351" s="89">
        <v>4214</v>
      </c>
      <c r="I351" s="158">
        <v>1256</v>
      </c>
      <c r="J351" s="120">
        <v>1123</v>
      </c>
      <c r="K351" s="91" t="s">
        <v>229</v>
      </c>
      <c r="L351" s="121"/>
      <c r="M351" s="121"/>
      <c r="N351" s="121"/>
      <c r="O351" s="157">
        <v>3210</v>
      </c>
    </row>
    <row r="352" spans="1:15" hidden="1" x14ac:dyDescent="0.25">
      <c r="A352" s="69">
        <f t="shared" si="59"/>
        <v>422</v>
      </c>
      <c r="B352" s="70" t="str">
        <f t="shared" si="64"/>
        <v xml:space="preserve"> </v>
      </c>
      <c r="C352" s="85" t="str">
        <f t="shared" si="57"/>
        <v xml:space="preserve">  </v>
      </c>
      <c r="D352" s="85" t="str">
        <f t="shared" si="58"/>
        <v xml:space="preserve">  </v>
      </c>
      <c r="E352" s="86"/>
      <c r="F352" s="87"/>
      <c r="G352" s="88"/>
      <c r="H352" s="89">
        <v>422</v>
      </c>
      <c r="I352" s="90"/>
      <c r="J352" s="90"/>
      <c r="K352" s="91" t="s">
        <v>137</v>
      </c>
      <c r="L352" s="116">
        <f>SUM(L353:L390)</f>
        <v>0</v>
      </c>
      <c r="M352" s="116">
        <f t="shared" ref="M352:N352" si="72">SUM(M353:M390)</f>
        <v>0</v>
      </c>
      <c r="N352" s="116">
        <f t="shared" si="72"/>
        <v>0</v>
      </c>
      <c r="O352" s="122"/>
    </row>
    <row r="353" spans="1:15" hidden="1" x14ac:dyDescent="0.25">
      <c r="A353" s="69">
        <f t="shared" si="59"/>
        <v>4221</v>
      </c>
      <c r="B353" s="70">
        <f t="shared" si="64"/>
        <v>32</v>
      </c>
      <c r="C353" s="85" t="str">
        <f t="shared" si="57"/>
        <v>091</v>
      </c>
      <c r="D353" s="85" t="str">
        <f t="shared" si="58"/>
        <v>0912</v>
      </c>
      <c r="E353" s="86" t="s">
        <v>131</v>
      </c>
      <c r="F353" s="87">
        <v>32</v>
      </c>
      <c r="G353" s="88">
        <v>32</v>
      </c>
      <c r="H353" s="89">
        <v>4221</v>
      </c>
      <c r="I353" s="120">
        <v>1262</v>
      </c>
      <c r="J353" s="120">
        <v>1124</v>
      </c>
      <c r="K353" s="91" t="s">
        <v>71</v>
      </c>
      <c r="L353" s="121"/>
      <c r="M353" s="121"/>
      <c r="N353" s="121"/>
      <c r="O353" s="155">
        <v>3210</v>
      </c>
    </row>
    <row r="354" spans="1:15" ht="17.25" hidden="1" customHeight="1" x14ac:dyDescent="0.25">
      <c r="A354" s="69">
        <f t="shared" si="59"/>
        <v>4221</v>
      </c>
      <c r="B354" s="70">
        <f t="shared" si="64"/>
        <v>49</v>
      </c>
      <c r="C354" s="85" t="str">
        <f t="shared" si="57"/>
        <v>091</v>
      </c>
      <c r="D354" s="85" t="str">
        <f t="shared" si="58"/>
        <v>0912</v>
      </c>
      <c r="E354" s="86" t="s">
        <v>131</v>
      </c>
      <c r="F354" s="87">
        <v>32</v>
      </c>
      <c r="G354" s="156">
        <v>49</v>
      </c>
      <c r="H354" s="89">
        <v>4221</v>
      </c>
      <c r="I354" s="120">
        <v>1263</v>
      </c>
      <c r="J354" s="120">
        <v>1125</v>
      </c>
      <c r="K354" s="91" t="s">
        <v>71</v>
      </c>
      <c r="L354" s="121"/>
      <c r="M354" s="121"/>
      <c r="N354" s="121"/>
      <c r="O354" s="157">
        <v>4910</v>
      </c>
    </row>
    <row r="355" spans="1:15" ht="17.25" hidden="1" customHeight="1" x14ac:dyDescent="0.25">
      <c r="A355" s="69">
        <f t="shared" si="59"/>
        <v>4221</v>
      </c>
      <c r="B355" s="70">
        <f t="shared" si="64"/>
        <v>54</v>
      </c>
      <c r="C355" s="85" t="str">
        <f t="shared" si="57"/>
        <v>091</v>
      </c>
      <c r="D355" s="85" t="str">
        <f t="shared" si="58"/>
        <v>0912</v>
      </c>
      <c r="E355" s="86" t="s">
        <v>131</v>
      </c>
      <c r="F355" s="87">
        <v>32</v>
      </c>
      <c r="G355" s="156">
        <v>54</v>
      </c>
      <c r="H355" s="89">
        <v>4221</v>
      </c>
      <c r="I355" s="120">
        <v>1264</v>
      </c>
      <c r="J355" s="120">
        <v>1126</v>
      </c>
      <c r="K355" s="91" t="s">
        <v>71</v>
      </c>
      <c r="L355" s="121"/>
      <c r="M355" s="121"/>
      <c r="N355" s="121"/>
      <c r="O355" s="157">
        <v>5410</v>
      </c>
    </row>
    <row r="356" spans="1:15" hidden="1" x14ac:dyDescent="0.25">
      <c r="A356" s="69">
        <f t="shared" si="59"/>
        <v>4221</v>
      </c>
      <c r="B356" s="70">
        <f t="shared" si="64"/>
        <v>62</v>
      </c>
      <c r="C356" s="85" t="str">
        <f t="shared" si="57"/>
        <v>091</v>
      </c>
      <c r="D356" s="85" t="str">
        <f t="shared" si="58"/>
        <v>0912</v>
      </c>
      <c r="E356" s="86" t="s">
        <v>131</v>
      </c>
      <c r="F356" s="87">
        <v>32</v>
      </c>
      <c r="G356" s="156">
        <v>62</v>
      </c>
      <c r="H356" s="89">
        <v>4221</v>
      </c>
      <c r="I356" s="120">
        <v>1265</v>
      </c>
      <c r="J356" s="120">
        <v>1127</v>
      </c>
      <c r="K356" s="91" t="s">
        <v>71</v>
      </c>
      <c r="L356" s="121"/>
      <c r="M356" s="121"/>
      <c r="N356" s="121"/>
      <c r="O356" s="157">
        <v>6210</v>
      </c>
    </row>
    <row r="357" spans="1:15" hidden="1" x14ac:dyDescent="0.25">
      <c r="A357" s="69">
        <f t="shared" si="59"/>
        <v>4221</v>
      </c>
      <c r="B357" s="70">
        <f t="shared" si="64"/>
        <v>72</v>
      </c>
      <c r="C357" s="85" t="str">
        <f t="shared" si="57"/>
        <v>091</v>
      </c>
      <c r="D357" s="85" t="str">
        <f t="shared" si="58"/>
        <v>0912</v>
      </c>
      <c r="E357" s="86" t="s">
        <v>131</v>
      </c>
      <c r="F357" s="87">
        <v>32</v>
      </c>
      <c r="G357" s="156">
        <v>72</v>
      </c>
      <c r="H357" s="89">
        <v>4221</v>
      </c>
      <c r="I357" s="120">
        <v>1266</v>
      </c>
      <c r="J357" s="120">
        <v>1128</v>
      </c>
      <c r="K357" s="91" t="s">
        <v>71</v>
      </c>
      <c r="L357" s="121"/>
      <c r="M357" s="121"/>
      <c r="N357" s="121"/>
      <c r="O357" s="157">
        <v>7210</v>
      </c>
    </row>
    <row r="358" spans="1:15" hidden="1" x14ac:dyDescent="0.25">
      <c r="A358" s="69">
        <f t="shared" si="59"/>
        <v>4221</v>
      </c>
      <c r="B358" s="70">
        <f t="shared" si="64"/>
        <v>82</v>
      </c>
      <c r="C358" s="85" t="str">
        <f t="shared" si="57"/>
        <v>091</v>
      </c>
      <c r="D358" s="85" t="str">
        <f t="shared" si="58"/>
        <v>0912</v>
      </c>
      <c r="E358" s="86" t="s">
        <v>131</v>
      </c>
      <c r="F358" s="87">
        <v>32</v>
      </c>
      <c r="G358" s="156">
        <v>82</v>
      </c>
      <c r="H358" s="89">
        <v>4221</v>
      </c>
      <c r="I358" s="120">
        <v>1267</v>
      </c>
      <c r="J358" s="120">
        <v>1129</v>
      </c>
      <c r="K358" s="91" t="s">
        <v>71</v>
      </c>
      <c r="L358" s="121"/>
      <c r="M358" s="121"/>
      <c r="N358" s="121"/>
      <c r="O358" s="157">
        <v>8210</v>
      </c>
    </row>
    <row r="359" spans="1:15" hidden="1" x14ac:dyDescent="0.25">
      <c r="A359" s="69">
        <f t="shared" si="59"/>
        <v>4222</v>
      </c>
      <c r="B359" s="70">
        <f t="shared" si="64"/>
        <v>32</v>
      </c>
      <c r="C359" s="85" t="str">
        <f t="shared" si="57"/>
        <v>091</v>
      </c>
      <c r="D359" s="85" t="str">
        <f t="shared" si="58"/>
        <v>0912</v>
      </c>
      <c r="E359" s="86" t="s">
        <v>131</v>
      </c>
      <c r="F359" s="87">
        <v>32</v>
      </c>
      <c r="G359" s="88">
        <v>32</v>
      </c>
      <c r="H359" s="89">
        <v>4222</v>
      </c>
      <c r="I359" s="120">
        <v>1268</v>
      </c>
      <c r="J359" s="120">
        <v>1130</v>
      </c>
      <c r="K359" s="91" t="s">
        <v>138</v>
      </c>
      <c r="L359" s="121"/>
      <c r="M359" s="121"/>
      <c r="N359" s="121"/>
      <c r="O359" s="155">
        <v>3210</v>
      </c>
    </row>
    <row r="360" spans="1:15" ht="17.25" hidden="1" customHeight="1" x14ac:dyDescent="0.25">
      <c r="A360" s="69">
        <f t="shared" si="59"/>
        <v>4222</v>
      </c>
      <c r="B360" s="70">
        <f t="shared" si="64"/>
        <v>49</v>
      </c>
      <c r="C360" s="85" t="str">
        <f t="shared" si="57"/>
        <v>091</v>
      </c>
      <c r="D360" s="85" t="str">
        <f t="shared" si="58"/>
        <v>0912</v>
      </c>
      <c r="E360" s="86" t="s">
        <v>131</v>
      </c>
      <c r="F360" s="87">
        <v>32</v>
      </c>
      <c r="G360" s="156">
        <v>49</v>
      </c>
      <c r="H360" s="89">
        <v>4222</v>
      </c>
      <c r="I360" s="120">
        <v>1269</v>
      </c>
      <c r="J360" s="120">
        <v>1131</v>
      </c>
      <c r="K360" s="91" t="s">
        <v>138</v>
      </c>
      <c r="L360" s="121"/>
      <c r="M360" s="121"/>
      <c r="N360" s="121"/>
      <c r="O360" s="157">
        <v>4910</v>
      </c>
    </row>
    <row r="361" spans="1:15" ht="17.25" hidden="1" customHeight="1" x14ac:dyDescent="0.25">
      <c r="A361" s="69">
        <f t="shared" si="59"/>
        <v>4222</v>
      </c>
      <c r="B361" s="70">
        <f t="shared" si="64"/>
        <v>54</v>
      </c>
      <c r="C361" s="85" t="str">
        <f t="shared" si="57"/>
        <v>091</v>
      </c>
      <c r="D361" s="85" t="str">
        <f t="shared" si="58"/>
        <v>0912</v>
      </c>
      <c r="E361" s="86" t="s">
        <v>131</v>
      </c>
      <c r="F361" s="87">
        <v>32</v>
      </c>
      <c r="G361" s="156">
        <v>54</v>
      </c>
      <c r="H361" s="89">
        <v>4222</v>
      </c>
      <c r="I361" s="120">
        <v>1270</v>
      </c>
      <c r="J361" s="120">
        <v>1132</v>
      </c>
      <c r="K361" s="91" t="s">
        <v>138</v>
      </c>
      <c r="L361" s="121"/>
      <c r="M361" s="121"/>
      <c r="N361" s="121"/>
      <c r="O361" s="157">
        <v>5410</v>
      </c>
    </row>
    <row r="362" spans="1:15" ht="17.25" hidden="1" customHeight="1" x14ac:dyDescent="0.25">
      <c r="C362" s="85" t="str">
        <f t="shared" si="57"/>
        <v>091</v>
      </c>
      <c r="D362" s="85" t="str">
        <f t="shared" si="58"/>
        <v>0912</v>
      </c>
      <c r="E362" s="86" t="s">
        <v>131</v>
      </c>
      <c r="F362" s="87"/>
      <c r="G362" s="156">
        <v>62</v>
      </c>
      <c r="H362" s="89">
        <v>4222</v>
      </c>
      <c r="I362" s="120">
        <v>1271</v>
      </c>
      <c r="J362" s="120"/>
      <c r="K362" s="91" t="s">
        <v>138</v>
      </c>
      <c r="L362" s="121"/>
      <c r="M362" s="121"/>
      <c r="N362" s="121"/>
      <c r="O362" s="157">
        <v>6210</v>
      </c>
    </row>
    <row r="363" spans="1:15" hidden="1" x14ac:dyDescent="0.25">
      <c r="A363" s="69">
        <f t="shared" si="59"/>
        <v>4222</v>
      </c>
      <c r="B363" s="70">
        <f t="shared" si="64"/>
        <v>72</v>
      </c>
      <c r="C363" s="85" t="str">
        <f t="shared" si="57"/>
        <v>091</v>
      </c>
      <c r="D363" s="85" t="str">
        <f t="shared" si="58"/>
        <v>0912</v>
      </c>
      <c r="E363" s="86" t="s">
        <v>131</v>
      </c>
      <c r="F363" s="87">
        <v>32</v>
      </c>
      <c r="G363" s="156">
        <v>72</v>
      </c>
      <c r="H363" s="89">
        <v>4222</v>
      </c>
      <c r="I363" s="120">
        <v>1272</v>
      </c>
      <c r="J363" s="120">
        <v>1133</v>
      </c>
      <c r="K363" s="91" t="s">
        <v>138</v>
      </c>
      <c r="L363" s="121"/>
      <c r="M363" s="121"/>
      <c r="N363" s="121"/>
      <c r="O363" s="157">
        <v>7210</v>
      </c>
    </row>
    <row r="364" spans="1:15" hidden="1" x14ac:dyDescent="0.25">
      <c r="A364" s="69">
        <f t="shared" si="59"/>
        <v>4223</v>
      </c>
      <c r="B364" s="70">
        <f t="shared" si="64"/>
        <v>32</v>
      </c>
      <c r="C364" s="85" t="str">
        <f t="shared" si="57"/>
        <v>091</v>
      </c>
      <c r="D364" s="85" t="str">
        <f t="shared" si="58"/>
        <v>0912</v>
      </c>
      <c r="E364" s="86" t="s">
        <v>131</v>
      </c>
      <c r="F364" s="87">
        <v>32</v>
      </c>
      <c r="G364" s="88">
        <v>32</v>
      </c>
      <c r="H364" s="89">
        <v>4223</v>
      </c>
      <c r="I364" s="120">
        <v>1274</v>
      </c>
      <c r="J364" s="120">
        <v>1134</v>
      </c>
      <c r="K364" s="91" t="s">
        <v>139</v>
      </c>
      <c r="L364" s="121"/>
      <c r="M364" s="121"/>
      <c r="N364" s="121"/>
      <c r="O364" s="155">
        <v>3210</v>
      </c>
    </row>
    <row r="365" spans="1:15" hidden="1" x14ac:dyDescent="0.25">
      <c r="A365" s="69">
        <f t="shared" si="59"/>
        <v>4223</v>
      </c>
      <c r="B365" s="70">
        <f t="shared" si="64"/>
        <v>54</v>
      </c>
      <c r="C365" s="85" t="str">
        <f t="shared" si="57"/>
        <v>091</v>
      </c>
      <c r="D365" s="85" t="str">
        <f t="shared" si="58"/>
        <v>0912</v>
      </c>
      <c r="E365" s="86" t="s">
        <v>131</v>
      </c>
      <c r="F365" s="87">
        <v>32</v>
      </c>
      <c r="G365" s="156">
        <v>54</v>
      </c>
      <c r="H365" s="89">
        <v>4223</v>
      </c>
      <c r="I365" s="158">
        <v>1276</v>
      </c>
      <c r="J365" s="120">
        <v>1134</v>
      </c>
      <c r="K365" s="91" t="s">
        <v>139</v>
      </c>
      <c r="L365" s="121"/>
      <c r="M365" s="121"/>
      <c r="N365" s="121"/>
      <c r="O365" s="155">
        <v>5410</v>
      </c>
    </row>
    <row r="366" spans="1:15" hidden="1" x14ac:dyDescent="0.25">
      <c r="A366" s="69">
        <f t="shared" si="59"/>
        <v>4223</v>
      </c>
      <c r="B366" s="70">
        <f t="shared" si="64"/>
        <v>62</v>
      </c>
      <c r="C366" s="85" t="str">
        <f t="shared" si="57"/>
        <v>091</v>
      </c>
      <c r="D366" s="85" t="str">
        <f t="shared" si="58"/>
        <v>0912</v>
      </c>
      <c r="E366" s="86" t="s">
        <v>131</v>
      </c>
      <c r="F366" s="87">
        <v>32</v>
      </c>
      <c r="G366" s="156">
        <v>62</v>
      </c>
      <c r="H366" s="89">
        <v>4223</v>
      </c>
      <c r="I366" s="158">
        <v>1277</v>
      </c>
      <c r="J366" s="120">
        <v>1134</v>
      </c>
      <c r="K366" s="91" t="s">
        <v>139</v>
      </c>
      <c r="L366" s="121"/>
      <c r="M366" s="121"/>
      <c r="N366" s="121"/>
      <c r="O366" s="155">
        <v>6210</v>
      </c>
    </row>
    <row r="367" spans="1:15" hidden="1" x14ac:dyDescent="0.25">
      <c r="C367" s="85" t="str">
        <f t="shared" si="57"/>
        <v>091</v>
      </c>
      <c r="D367" s="85" t="str">
        <f t="shared" si="58"/>
        <v>0912</v>
      </c>
      <c r="E367" s="86" t="s">
        <v>131</v>
      </c>
      <c r="F367" s="87"/>
      <c r="G367" s="156">
        <v>72</v>
      </c>
      <c r="H367" s="89">
        <v>4223</v>
      </c>
      <c r="I367" s="158">
        <v>1278</v>
      </c>
      <c r="J367" s="120"/>
      <c r="K367" s="91" t="s">
        <v>139</v>
      </c>
      <c r="L367" s="121"/>
      <c r="M367" s="121"/>
      <c r="N367" s="121"/>
      <c r="O367" s="157">
        <v>7210</v>
      </c>
    </row>
    <row r="368" spans="1:15" hidden="1" x14ac:dyDescent="0.25">
      <c r="A368" s="69">
        <f t="shared" si="59"/>
        <v>4223</v>
      </c>
      <c r="B368" s="70">
        <f t="shared" si="64"/>
        <v>82</v>
      </c>
      <c r="C368" s="85" t="str">
        <f t="shared" si="57"/>
        <v>091</v>
      </c>
      <c r="D368" s="85" t="str">
        <f t="shared" si="58"/>
        <v>0912</v>
      </c>
      <c r="E368" s="86" t="s">
        <v>131</v>
      </c>
      <c r="F368" s="87">
        <v>32</v>
      </c>
      <c r="G368" s="156">
        <v>82</v>
      </c>
      <c r="H368" s="89">
        <v>4223</v>
      </c>
      <c r="I368" s="120">
        <v>1279</v>
      </c>
      <c r="J368" s="120">
        <v>1135</v>
      </c>
      <c r="K368" s="91" t="s">
        <v>139</v>
      </c>
      <c r="L368" s="121"/>
      <c r="M368" s="121"/>
      <c r="N368" s="121"/>
      <c r="O368" s="157">
        <v>8210</v>
      </c>
    </row>
    <row r="369" spans="1:15" hidden="1" x14ac:dyDescent="0.25">
      <c r="C369" s="85" t="str">
        <f t="shared" si="57"/>
        <v>091</v>
      </c>
      <c r="D369" s="85" t="str">
        <f t="shared" si="58"/>
        <v>0912</v>
      </c>
      <c r="E369" s="86" t="s">
        <v>131</v>
      </c>
      <c r="F369" s="87"/>
      <c r="G369" s="88">
        <v>32</v>
      </c>
      <c r="H369" s="89">
        <v>4224</v>
      </c>
      <c r="I369" s="120">
        <v>1280</v>
      </c>
      <c r="J369" s="120"/>
      <c r="K369" s="91" t="s">
        <v>72</v>
      </c>
      <c r="L369" s="121"/>
      <c r="M369" s="121"/>
      <c r="N369" s="121"/>
      <c r="O369" s="155">
        <v>3210</v>
      </c>
    </row>
    <row r="370" spans="1:15" hidden="1" x14ac:dyDescent="0.25">
      <c r="C370" s="85" t="str">
        <f t="shared" si="57"/>
        <v>091</v>
      </c>
      <c r="D370" s="85" t="str">
        <f t="shared" si="58"/>
        <v>0912</v>
      </c>
      <c r="E370" s="86" t="s">
        <v>131</v>
      </c>
      <c r="F370" s="87"/>
      <c r="G370" s="156">
        <v>49</v>
      </c>
      <c r="H370" s="89">
        <v>4224</v>
      </c>
      <c r="I370" s="120">
        <v>1281</v>
      </c>
      <c r="J370" s="120"/>
      <c r="K370" s="91" t="s">
        <v>72</v>
      </c>
      <c r="L370" s="121"/>
      <c r="M370" s="121"/>
      <c r="N370" s="121"/>
      <c r="O370" s="157">
        <v>4910</v>
      </c>
    </row>
    <row r="371" spans="1:15" ht="17.25" hidden="1" customHeight="1" x14ac:dyDescent="0.25">
      <c r="A371" s="69">
        <f t="shared" si="59"/>
        <v>4224</v>
      </c>
      <c r="B371" s="70">
        <f t="shared" si="64"/>
        <v>54</v>
      </c>
      <c r="C371" s="85" t="str">
        <f t="shared" si="57"/>
        <v>091</v>
      </c>
      <c r="D371" s="85" t="str">
        <f t="shared" si="58"/>
        <v>0912</v>
      </c>
      <c r="E371" s="86" t="s">
        <v>131</v>
      </c>
      <c r="F371" s="87">
        <v>32</v>
      </c>
      <c r="G371" s="156">
        <v>54</v>
      </c>
      <c r="H371" s="89">
        <v>4224</v>
      </c>
      <c r="I371" s="120">
        <v>1282</v>
      </c>
      <c r="J371" s="120">
        <v>1136</v>
      </c>
      <c r="K371" s="91" t="s">
        <v>72</v>
      </c>
      <c r="L371" s="121"/>
      <c r="M371" s="121"/>
      <c r="N371" s="121"/>
      <c r="O371" s="157">
        <v>5410</v>
      </c>
    </row>
    <row r="372" spans="1:15" ht="17.25" hidden="1" customHeight="1" x14ac:dyDescent="0.25">
      <c r="C372" s="85" t="str">
        <f t="shared" si="57"/>
        <v>091</v>
      </c>
      <c r="D372" s="85" t="str">
        <f t="shared" si="58"/>
        <v>0912</v>
      </c>
      <c r="E372" s="86" t="s">
        <v>131</v>
      </c>
      <c r="F372" s="87"/>
      <c r="G372" s="156">
        <v>72</v>
      </c>
      <c r="H372" s="89">
        <v>4224</v>
      </c>
      <c r="I372" s="120">
        <v>1284</v>
      </c>
      <c r="J372" s="120"/>
      <c r="K372" s="91" t="s">
        <v>72</v>
      </c>
      <c r="L372" s="121"/>
      <c r="M372" s="121"/>
      <c r="N372" s="121"/>
      <c r="O372" s="157">
        <v>7210</v>
      </c>
    </row>
    <row r="373" spans="1:15" hidden="1" x14ac:dyDescent="0.25">
      <c r="A373" s="69">
        <f t="shared" si="59"/>
        <v>4224</v>
      </c>
      <c r="B373" s="70">
        <f t="shared" si="64"/>
        <v>82</v>
      </c>
      <c r="C373" s="85" t="str">
        <f t="shared" si="57"/>
        <v>091</v>
      </c>
      <c r="D373" s="85" t="str">
        <f t="shared" si="58"/>
        <v>0912</v>
      </c>
      <c r="E373" s="86" t="s">
        <v>131</v>
      </c>
      <c r="F373" s="87">
        <v>32</v>
      </c>
      <c r="G373" s="156">
        <v>82</v>
      </c>
      <c r="H373" s="89">
        <v>4224</v>
      </c>
      <c r="I373" s="120">
        <v>1285</v>
      </c>
      <c r="J373" s="120">
        <v>1137</v>
      </c>
      <c r="K373" s="91" t="s">
        <v>72</v>
      </c>
      <c r="L373" s="121"/>
      <c r="M373" s="121"/>
      <c r="N373" s="121"/>
      <c r="O373" s="157">
        <v>8210</v>
      </c>
    </row>
    <row r="374" spans="1:15" hidden="1" x14ac:dyDescent="0.25">
      <c r="C374" s="85" t="str">
        <f t="shared" si="57"/>
        <v>091</v>
      </c>
      <c r="D374" s="85" t="str">
        <f t="shared" si="58"/>
        <v>0912</v>
      </c>
      <c r="E374" s="86" t="s">
        <v>131</v>
      </c>
      <c r="F374" s="87"/>
      <c r="G374" s="88">
        <v>32</v>
      </c>
      <c r="H374" s="89">
        <v>4225</v>
      </c>
      <c r="I374" s="120">
        <v>1286</v>
      </c>
      <c r="J374" s="120"/>
      <c r="K374" s="91" t="s">
        <v>73</v>
      </c>
      <c r="L374" s="121"/>
      <c r="M374" s="121"/>
      <c r="N374" s="121"/>
      <c r="O374" s="155">
        <v>3210</v>
      </c>
    </row>
    <row r="375" spans="1:15" hidden="1" x14ac:dyDescent="0.25">
      <c r="C375" s="85" t="str">
        <f t="shared" si="57"/>
        <v>091</v>
      </c>
      <c r="D375" s="85" t="str">
        <f t="shared" si="58"/>
        <v>0912</v>
      </c>
      <c r="E375" s="86" t="s">
        <v>131</v>
      </c>
      <c r="F375" s="87"/>
      <c r="G375" s="156">
        <v>49</v>
      </c>
      <c r="H375" s="89">
        <v>4225</v>
      </c>
      <c r="I375" s="120">
        <v>1287</v>
      </c>
      <c r="J375" s="120"/>
      <c r="K375" s="91" t="s">
        <v>73</v>
      </c>
      <c r="L375" s="121"/>
      <c r="M375" s="121"/>
      <c r="N375" s="121"/>
      <c r="O375" s="157">
        <v>4910</v>
      </c>
    </row>
    <row r="376" spans="1:15" ht="17.25" hidden="1" customHeight="1" x14ac:dyDescent="0.25">
      <c r="A376" s="69">
        <f t="shared" si="59"/>
        <v>4225</v>
      </c>
      <c r="B376" s="70">
        <f t="shared" si="64"/>
        <v>54</v>
      </c>
      <c r="C376" s="85" t="str">
        <f t="shared" si="57"/>
        <v>091</v>
      </c>
      <c r="D376" s="85" t="str">
        <f t="shared" si="58"/>
        <v>0912</v>
      </c>
      <c r="E376" s="86" t="s">
        <v>131</v>
      </c>
      <c r="F376" s="87">
        <v>32</v>
      </c>
      <c r="G376" s="156">
        <v>54</v>
      </c>
      <c r="H376" s="89">
        <v>4225</v>
      </c>
      <c r="I376" s="120">
        <v>1288</v>
      </c>
      <c r="J376" s="120">
        <v>1138</v>
      </c>
      <c r="K376" s="91" t="s">
        <v>73</v>
      </c>
      <c r="L376" s="121"/>
      <c r="M376" s="121"/>
      <c r="N376" s="121"/>
      <c r="O376" s="157">
        <v>5410</v>
      </c>
    </row>
    <row r="377" spans="1:15" hidden="1" x14ac:dyDescent="0.25">
      <c r="A377" s="69">
        <f t="shared" si="59"/>
        <v>4225</v>
      </c>
      <c r="B377" s="70">
        <f t="shared" si="64"/>
        <v>62</v>
      </c>
      <c r="C377" s="85" t="str">
        <f t="shared" si="57"/>
        <v>091</v>
      </c>
      <c r="D377" s="85" t="str">
        <f t="shared" si="58"/>
        <v>0912</v>
      </c>
      <c r="E377" s="86" t="s">
        <v>131</v>
      </c>
      <c r="F377" s="87">
        <v>32</v>
      </c>
      <c r="G377" s="156">
        <v>62</v>
      </c>
      <c r="H377" s="89">
        <v>4225</v>
      </c>
      <c r="I377" s="120">
        <v>1289</v>
      </c>
      <c r="J377" s="120">
        <v>1139</v>
      </c>
      <c r="K377" s="91" t="s">
        <v>73</v>
      </c>
      <c r="L377" s="121"/>
      <c r="M377" s="121"/>
      <c r="N377" s="121"/>
      <c r="O377" s="157">
        <v>6210</v>
      </c>
    </row>
    <row r="378" spans="1:15" hidden="1" x14ac:dyDescent="0.25">
      <c r="C378" s="85" t="str">
        <f t="shared" si="57"/>
        <v>091</v>
      </c>
      <c r="D378" s="85" t="str">
        <f t="shared" si="58"/>
        <v>0912</v>
      </c>
      <c r="E378" s="86" t="s">
        <v>131</v>
      </c>
      <c r="F378" s="87"/>
      <c r="G378" s="156">
        <v>72</v>
      </c>
      <c r="H378" s="89">
        <v>4225</v>
      </c>
      <c r="I378" s="120">
        <v>1290</v>
      </c>
      <c r="J378" s="120"/>
      <c r="K378" s="91" t="s">
        <v>73</v>
      </c>
      <c r="L378" s="121"/>
      <c r="M378" s="121"/>
      <c r="N378" s="121"/>
      <c r="O378" s="157">
        <v>7210</v>
      </c>
    </row>
    <row r="379" spans="1:15" hidden="1" x14ac:dyDescent="0.25">
      <c r="A379" s="69">
        <f t="shared" si="59"/>
        <v>4226</v>
      </c>
      <c r="B379" s="70">
        <f t="shared" si="64"/>
        <v>32</v>
      </c>
      <c r="C379" s="85" t="str">
        <f t="shared" si="57"/>
        <v>091</v>
      </c>
      <c r="D379" s="85" t="str">
        <f t="shared" si="58"/>
        <v>0912</v>
      </c>
      <c r="E379" s="86" t="s">
        <v>131</v>
      </c>
      <c r="F379" s="87">
        <v>32</v>
      </c>
      <c r="G379" s="88">
        <v>32</v>
      </c>
      <c r="H379" s="89">
        <v>4226</v>
      </c>
      <c r="I379" s="120">
        <v>1292</v>
      </c>
      <c r="J379" s="120">
        <v>1140</v>
      </c>
      <c r="K379" s="91" t="s">
        <v>140</v>
      </c>
      <c r="L379" s="121"/>
      <c r="M379" s="121"/>
      <c r="N379" s="121"/>
      <c r="O379" s="155">
        <v>3210</v>
      </c>
    </row>
    <row r="380" spans="1:15" hidden="1" x14ac:dyDescent="0.25">
      <c r="C380" s="85" t="str">
        <f t="shared" si="57"/>
        <v>091</v>
      </c>
      <c r="D380" s="85" t="str">
        <f t="shared" si="58"/>
        <v>0912</v>
      </c>
      <c r="E380" s="86" t="s">
        <v>131</v>
      </c>
      <c r="F380" s="87"/>
      <c r="G380" s="156">
        <v>49</v>
      </c>
      <c r="H380" s="89">
        <v>4226</v>
      </c>
      <c r="I380" s="120">
        <v>1293</v>
      </c>
      <c r="J380" s="120"/>
      <c r="K380" s="91" t="s">
        <v>140</v>
      </c>
      <c r="L380" s="121"/>
      <c r="M380" s="121"/>
      <c r="N380" s="121"/>
      <c r="O380" s="157">
        <v>4910</v>
      </c>
    </row>
    <row r="381" spans="1:15" ht="17.25" hidden="1" customHeight="1" x14ac:dyDescent="0.25">
      <c r="A381" s="69">
        <f t="shared" si="59"/>
        <v>4226</v>
      </c>
      <c r="B381" s="70">
        <f t="shared" si="64"/>
        <v>54</v>
      </c>
      <c r="C381" s="85" t="str">
        <f t="shared" si="57"/>
        <v>091</v>
      </c>
      <c r="D381" s="85" t="str">
        <f t="shared" si="58"/>
        <v>0912</v>
      </c>
      <c r="E381" s="86" t="s">
        <v>131</v>
      </c>
      <c r="F381" s="87">
        <v>32</v>
      </c>
      <c r="G381" s="156">
        <v>54</v>
      </c>
      <c r="H381" s="89">
        <v>4226</v>
      </c>
      <c r="I381" s="120">
        <v>1294</v>
      </c>
      <c r="J381" s="120">
        <v>1141</v>
      </c>
      <c r="K381" s="91" t="s">
        <v>140</v>
      </c>
      <c r="L381" s="121"/>
      <c r="M381" s="121"/>
      <c r="N381" s="121"/>
      <c r="O381" s="157">
        <v>5410</v>
      </c>
    </row>
    <row r="382" spans="1:15" ht="17.25" hidden="1" customHeight="1" x14ac:dyDescent="0.25">
      <c r="C382" s="85" t="str">
        <f t="shared" si="57"/>
        <v>091</v>
      </c>
      <c r="D382" s="85" t="str">
        <f t="shared" si="58"/>
        <v>0912</v>
      </c>
      <c r="E382" s="86" t="s">
        <v>131</v>
      </c>
      <c r="F382" s="87"/>
      <c r="G382" s="156">
        <v>62</v>
      </c>
      <c r="H382" s="89">
        <v>4226</v>
      </c>
      <c r="I382" s="120">
        <v>1295</v>
      </c>
      <c r="J382" s="120"/>
      <c r="K382" s="91" t="s">
        <v>140</v>
      </c>
      <c r="L382" s="121"/>
      <c r="M382" s="121"/>
      <c r="N382" s="121"/>
      <c r="O382" s="157">
        <v>6210</v>
      </c>
    </row>
    <row r="383" spans="1:15" ht="17.25" hidden="1" customHeight="1" x14ac:dyDescent="0.25">
      <c r="C383" s="85" t="str">
        <f t="shared" si="57"/>
        <v>091</v>
      </c>
      <c r="D383" s="85" t="str">
        <f t="shared" si="58"/>
        <v>0912</v>
      </c>
      <c r="E383" s="86" t="s">
        <v>131</v>
      </c>
      <c r="F383" s="87"/>
      <c r="G383" s="156">
        <v>72</v>
      </c>
      <c r="H383" s="89">
        <v>4226</v>
      </c>
      <c r="I383" s="120">
        <v>1296</v>
      </c>
      <c r="J383" s="120"/>
      <c r="K383" s="91" t="s">
        <v>140</v>
      </c>
      <c r="L383" s="121"/>
      <c r="M383" s="121"/>
      <c r="N383" s="121"/>
      <c r="O383" s="157">
        <v>7210</v>
      </c>
    </row>
    <row r="384" spans="1:15" hidden="1" x14ac:dyDescent="0.25">
      <c r="A384" s="69">
        <f t="shared" si="59"/>
        <v>4226</v>
      </c>
      <c r="B384" s="70">
        <f t="shared" si="64"/>
        <v>82</v>
      </c>
      <c r="C384" s="85" t="str">
        <f t="shared" si="57"/>
        <v>091</v>
      </c>
      <c r="D384" s="85" t="str">
        <f t="shared" si="58"/>
        <v>0912</v>
      </c>
      <c r="E384" s="86" t="s">
        <v>131</v>
      </c>
      <c r="F384" s="87">
        <v>32</v>
      </c>
      <c r="G384" s="156">
        <v>82</v>
      </c>
      <c r="H384" s="89">
        <v>4226</v>
      </c>
      <c r="I384" s="120">
        <v>1297</v>
      </c>
      <c r="J384" s="120">
        <v>1142</v>
      </c>
      <c r="K384" s="91" t="s">
        <v>140</v>
      </c>
      <c r="L384" s="121"/>
      <c r="M384" s="121"/>
      <c r="N384" s="121"/>
      <c r="O384" s="157">
        <v>8210</v>
      </c>
    </row>
    <row r="385" spans="1:15" ht="25.5" hidden="1" x14ac:dyDescent="0.25">
      <c r="A385" s="69">
        <f t="shared" si="59"/>
        <v>4227</v>
      </c>
      <c r="B385" s="70">
        <f t="shared" si="64"/>
        <v>32</v>
      </c>
      <c r="C385" s="85" t="str">
        <f t="shared" si="57"/>
        <v>091</v>
      </c>
      <c r="D385" s="85" t="str">
        <f t="shared" si="58"/>
        <v>0912</v>
      </c>
      <c r="E385" s="86" t="s">
        <v>131</v>
      </c>
      <c r="F385" s="87">
        <v>32</v>
      </c>
      <c r="G385" s="88">
        <v>32</v>
      </c>
      <c r="H385" s="89">
        <v>4227</v>
      </c>
      <c r="I385" s="120">
        <v>1298</v>
      </c>
      <c r="J385" s="120">
        <v>1143</v>
      </c>
      <c r="K385" s="91" t="s">
        <v>74</v>
      </c>
      <c r="L385" s="121"/>
      <c r="M385" s="121"/>
      <c r="N385" s="121"/>
      <c r="O385" s="155">
        <v>3210</v>
      </c>
    </row>
    <row r="386" spans="1:15" ht="17.25" hidden="1" customHeight="1" x14ac:dyDescent="0.25">
      <c r="A386" s="69">
        <f t="shared" si="59"/>
        <v>4227</v>
      </c>
      <c r="B386" s="70">
        <f t="shared" si="64"/>
        <v>49</v>
      </c>
      <c r="C386" s="85" t="str">
        <f t="shared" si="57"/>
        <v>091</v>
      </c>
      <c r="D386" s="85" t="str">
        <f t="shared" si="58"/>
        <v>0912</v>
      </c>
      <c r="E386" s="86" t="s">
        <v>131</v>
      </c>
      <c r="F386" s="87">
        <v>32</v>
      </c>
      <c r="G386" s="156">
        <v>49</v>
      </c>
      <c r="H386" s="89">
        <v>4227</v>
      </c>
      <c r="I386" s="120">
        <v>1299</v>
      </c>
      <c r="J386" s="120">
        <v>1144</v>
      </c>
      <c r="K386" s="91" t="s">
        <v>74</v>
      </c>
      <c r="L386" s="121"/>
      <c r="M386" s="121"/>
      <c r="N386" s="121"/>
      <c r="O386" s="157">
        <v>4910</v>
      </c>
    </row>
    <row r="387" spans="1:15" ht="17.25" hidden="1" customHeight="1" x14ac:dyDescent="0.25">
      <c r="A387" s="69">
        <f t="shared" si="59"/>
        <v>4227</v>
      </c>
      <c r="B387" s="70">
        <f t="shared" si="64"/>
        <v>54</v>
      </c>
      <c r="C387" s="85" t="str">
        <f t="shared" si="57"/>
        <v>091</v>
      </c>
      <c r="D387" s="85" t="str">
        <f t="shared" si="58"/>
        <v>0912</v>
      </c>
      <c r="E387" s="86" t="s">
        <v>131</v>
      </c>
      <c r="F387" s="87">
        <v>32</v>
      </c>
      <c r="G387" s="156">
        <v>54</v>
      </c>
      <c r="H387" s="89">
        <v>4227</v>
      </c>
      <c r="I387" s="120">
        <v>1300</v>
      </c>
      <c r="J387" s="120">
        <v>1145</v>
      </c>
      <c r="K387" s="91" t="s">
        <v>74</v>
      </c>
      <c r="L387" s="121"/>
      <c r="M387" s="121"/>
      <c r="N387" s="121"/>
      <c r="O387" s="157">
        <v>5410</v>
      </c>
    </row>
    <row r="388" spans="1:15" ht="25.5" hidden="1" x14ac:dyDescent="0.25">
      <c r="A388" s="69">
        <f t="shared" si="59"/>
        <v>4227</v>
      </c>
      <c r="B388" s="70">
        <f t="shared" si="64"/>
        <v>62</v>
      </c>
      <c r="C388" s="85" t="str">
        <f t="shared" si="57"/>
        <v>091</v>
      </c>
      <c r="D388" s="85" t="str">
        <f t="shared" si="58"/>
        <v>0912</v>
      </c>
      <c r="E388" s="86" t="s">
        <v>131</v>
      </c>
      <c r="F388" s="87">
        <v>32</v>
      </c>
      <c r="G388" s="156">
        <v>62</v>
      </c>
      <c r="H388" s="89">
        <v>4227</v>
      </c>
      <c r="I388" s="120">
        <v>1301</v>
      </c>
      <c r="J388" s="120">
        <v>1146</v>
      </c>
      <c r="K388" s="91" t="s">
        <v>74</v>
      </c>
      <c r="L388" s="121"/>
      <c r="M388" s="121"/>
      <c r="N388" s="121"/>
      <c r="O388" s="157">
        <v>6210</v>
      </c>
    </row>
    <row r="389" spans="1:15" ht="25.5" hidden="1" x14ac:dyDescent="0.25">
      <c r="C389" s="85" t="str">
        <f t="shared" si="57"/>
        <v>091</v>
      </c>
      <c r="D389" s="85" t="str">
        <f t="shared" si="58"/>
        <v>0912</v>
      </c>
      <c r="E389" s="86" t="s">
        <v>131</v>
      </c>
      <c r="F389" s="87"/>
      <c r="G389" s="156">
        <v>72</v>
      </c>
      <c r="H389" s="89">
        <v>4227</v>
      </c>
      <c r="I389" s="120">
        <v>1302</v>
      </c>
      <c r="J389" s="120"/>
      <c r="K389" s="91" t="s">
        <v>74</v>
      </c>
      <c r="L389" s="121"/>
      <c r="M389" s="121"/>
      <c r="N389" s="121"/>
      <c r="O389" s="157">
        <v>7210</v>
      </c>
    </row>
    <row r="390" spans="1:15" ht="25.5" hidden="1" x14ac:dyDescent="0.25">
      <c r="C390" s="85" t="str">
        <f t="shared" si="57"/>
        <v>091</v>
      </c>
      <c r="D390" s="85" t="str">
        <f t="shared" si="58"/>
        <v>0912</v>
      </c>
      <c r="E390" s="86" t="s">
        <v>131</v>
      </c>
      <c r="F390" s="87"/>
      <c r="G390" s="156">
        <v>82</v>
      </c>
      <c r="H390" s="89">
        <v>4227</v>
      </c>
      <c r="I390" s="120">
        <v>1303</v>
      </c>
      <c r="J390" s="120"/>
      <c r="K390" s="91" t="s">
        <v>74</v>
      </c>
      <c r="L390" s="121"/>
      <c r="M390" s="121"/>
      <c r="N390" s="121"/>
      <c r="O390" s="157">
        <v>8210</v>
      </c>
    </row>
    <row r="391" spans="1:15" hidden="1" x14ac:dyDescent="0.25">
      <c r="A391" s="69">
        <f t="shared" ref="A391:A393" si="73">H391</f>
        <v>423</v>
      </c>
      <c r="B391" s="70" t="str">
        <f t="shared" ref="B391:B393" si="74">IF(J391&gt;0,G391," ")</f>
        <v xml:space="preserve"> </v>
      </c>
      <c r="C391" s="85" t="str">
        <f t="shared" si="57"/>
        <v xml:space="preserve">  </v>
      </c>
      <c r="D391" s="85" t="str">
        <f t="shared" si="58"/>
        <v xml:space="preserve">  </v>
      </c>
      <c r="E391" s="86"/>
      <c r="F391" s="87"/>
      <c r="G391" s="88"/>
      <c r="H391" s="89">
        <v>423</v>
      </c>
      <c r="I391" s="90"/>
      <c r="J391" s="90"/>
      <c r="K391" s="91" t="s">
        <v>230</v>
      </c>
      <c r="L391" s="116">
        <f>SUM(L392:L394)</f>
        <v>0</v>
      </c>
      <c r="M391" s="116">
        <f t="shared" ref="M391:N391" si="75">SUM(M392:M394)</f>
        <v>0</v>
      </c>
      <c r="N391" s="116">
        <f t="shared" si="75"/>
        <v>0</v>
      </c>
      <c r="O391" s="122"/>
    </row>
    <row r="392" spans="1:15" ht="25.5" hidden="1" x14ac:dyDescent="0.25">
      <c r="A392" s="69">
        <f t="shared" si="73"/>
        <v>4231</v>
      </c>
      <c r="B392" s="70" t="str">
        <f t="shared" si="74"/>
        <v xml:space="preserve"> </v>
      </c>
      <c r="C392" s="85" t="str">
        <f t="shared" si="57"/>
        <v>091</v>
      </c>
      <c r="D392" s="85" t="str">
        <f t="shared" si="58"/>
        <v>0912</v>
      </c>
      <c r="E392" s="86" t="s">
        <v>131</v>
      </c>
      <c r="F392" s="87">
        <v>32</v>
      </c>
      <c r="G392" s="88">
        <v>32</v>
      </c>
      <c r="H392" s="89">
        <v>4231</v>
      </c>
      <c r="I392" s="158">
        <v>1304</v>
      </c>
      <c r="J392" s="120">
        <v>0</v>
      </c>
      <c r="K392" s="91" t="s">
        <v>76</v>
      </c>
      <c r="L392" s="121"/>
      <c r="M392" s="121"/>
      <c r="N392" s="121"/>
      <c r="O392" s="155">
        <v>3210</v>
      </c>
    </row>
    <row r="393" spans="1:15" ht="17.25" hidden="1" customHeight="1" x14ac:dyDescent="0.25">
      <c r="A393" s="69">
        <f t="shared" si="73"/>
        <v>4231</v>
      </c>
      <c r="B393" s="70" t="str">
        <f t="shared" si="74"/>
        <v xml:space="preserve"> </v>
      </c>
      <c r="C393" s="85" t="str">
        <f t="shared" si="57"/>
        <v>091</v>
      </c>
      <c r="D393" s="85" t="str">
        <f t="shared" si="58"/>
        <v>0912</v>
      </c>
      <c r="E393" s="86" t="s">
        <v>131</v>
      </c>
      <c r="F393" s="87">
        <v>32</v>
      </c>
      <c r="G393" s="156">
        <v>54</v>
      </c>
      <c r="H393" s="89">
        <v>4231</v>
      </c>
      <c r="I393" s="158">
        <v>1306</v>
      </c>
      <c r="J393" s="120">
        <v>0</v>
      </c>
      <c r="K393" s="91" t="s">
        <v>76</v>
      </c>
      <c r="L393" s="121"/>
      <c r="M393" s="121"/>
      <c r="N393" s="121"/>
      <c r="O393" s="157">
        <v>5410</v>
      </c>
    </row>
    <row r="394" spans="1:15" ht="17.25" hidden="1" customHeight="1" x14ac:dyDescent="0.25">
      <c r="C394" s="85"/>
      <c r="D394" s="85"/>
      <c r="E394" s="86" t="s">
        <v>131</v>
      </c>
      <c r="F394" s="87"/>
      <c r="G394" s="156">
        <v>72</v>
      </c>
      <c r="H394" s="89">
        <v>4231</v>
      </c>
      <c r="I394" s="158">
        <v>1308</v>
      </c>
      <c r="J394" s="120"/>
      <c r="K394" s="91" t="s">
        <v>76</v>
      </c>
      <c r="L394" s="121"/>
      <c r="M394" s="121"/>
      <c r="N394" s="121"/>
      <c r="O394" s="157">
        <v>7210</v>
      </c>
    </row>
    <row r="395" spans="1:15" ht="25.5" hidden="1" x14ac:dyDescent="0.25">
      <c r="A395" s="69">
        <f t="shared" si="59"/>
        <v>424</v>
      </c>
      <c r="B395" s="70" t="str">
        <f t="shared" si="64"/>
        <v xml:space="preserve"> </v>
      </c>
      <c r="C395" s="85" t="str">
        <f t="shared" si="57"/>
        <v xml:space="preserve">  </v>
      </c>
      <c r="D395" s="85" t="str">
        <f t="shared" si="58"/>
        <v xml:space="preserve">  </v>
      </c>
      <c r="E395" s="86"/>
      <c r="F395" s="87"/>
      <c r="G395" s="88"/>
      <c r="H395" s="89">
        <v>424</v>
      </c>
      <c r="I395" s="90"/>
      <c r="J395" s="90"/>
      <c r="K395" s="91" t="s">
        <v>231</v>
      </c>
      <c r="L395" s="116">
        <f>SUM(L396:L402)</f>
        <v>0</v>
      </c>
      <c r="M395" s="116">
        <f t="shared" ref="M395" si="76">SUM(M396:M402)</f>
        <v>0</v>
      </c>
      <c r="N395" s="116">
        <f>SUM(N396:N402)</f>
        <v>0</v>
      </c>
      <c r="O395" s="122"/>
    </row>
    <row r="396" spans="1:15" hidden="1" x14ac:dyDescent="0.25">
      <c r="A396" s="69">
        <f t="shared" si="59"/>
        <v>4241</v>
      </c>
      <c r="B396" s="70">
        <f t="shared" si="64"/>
        <v>32</v>
      </c>
      <c r="C396" s="85" t="str">
        <f t="shared" si="57"/>
        <v>091</v>
      </c>
      <c r="D396" s="85" t="str">
        <f t="shared" si="58"/>
        <v>0912</v>
      </c>
      <c r="E396" s="86" t="s">
        <v>131</v>
      </c>
      <c r="F396" s="87">
        <v>32</v>
      </c>
      <c r="G396" s="88">
        <v>32</v>
      </c>
      <c r="H396" s="89">
        <v>4241</v>
      </c>
      <c r="I396" s="120">
        <v>1310</v>
      </c>
      <c r="J396" s="120">
        <v>1147</v>
      </c>
      <c r="K396" s="91" t="s">
        <v>232</v>
      </c>
      <c r="L396" s="121"/>
      <c r="M396" s="121"/>
      <c r="N396" s="121"/>
      <c r="O396" s="155">
        <v>3210</v>
      </c>
    </row>
    <row r="397" spans="1:15" ht="17.25" hidden="1" customHeight="1" x14ac:dyDescent="0.25">
      <c r="A397" s="69">
        <f t="shared" si="59"/>
        <v>4241</v>
      </c>
      <c r="B397" s="70">
        <f t="shared" si="64"/>
        <v>49</v>
      </c>
      <c r="C397" s="85" t="str">
        <f t="shared" si="57"/>
        <v>091</v>
      </c>
      <c r="D397" s="85" t="str">
        <f t="shared" si="58"/>
        <v>0912</v>
      </c>
      <c r="E397" s="86" t="s">
        <v>131</v>
      </c>
      <c r="F397" s="87">
        <v>32</v>
      </c>
      <c r="G397" s="156">
        <v>49</v>
      </c>
      <c r="H397" s="89">
        <v>4241</v>
      </c>
      <c r="I397" s="120">
        <v>1311</v>
      </c>
      <c r="J397" s="120">
        <v>1148</v>
      </c>
      <c r="K397" s="91" t="s">
        <v>232</v>
      </c>
      <c r="L397" s="121"/>
      <c r="M397" s="121"/>
      <c r="N397" s="121"/>
      <c r="O397" s="157">
        <v>4910</v>
      </c>
    </row>
    <row r="398" spans="1:15" ht="17.25" hidden="1" customHeight="1" x14ac:dyDescent="0.25">
      <c r="A398" s="69">
        <f t="shared" si="59"/>
        <v>4241</v>
      </c>
      <c r="B398" s="70">
        <f t="shared" si="64"/>
        <v>54</v>
      </c>
      <c r="C398" s="85" t="str">
        <f t="shared" si="57"/>
        <v>091</v>
      </c>
      <c r="D398" s="85" t="str">
        <f t="shared" si="58"/>
        <v>0912</v>
      </c>
      <c r="E398" s="86" t="s">
        <v>131</v>
      </c>
      <c r="F398" s="87">
        <v>32</v>
      </c>
      <c r="G398" s="156">
        <v>54</v>
      </c>
      <c r="H398" s="89">
        <v>4241</v>
      </c>
      <c r="I398" s="120">
        <v>1312</v>
      </c>
      <c r="J398" s="120">
        <v>1149</v>
      </c>
      <c r="K398" s="91" t="s">
        <v>232</v>
      </c>
      <c r="L398" s="121"/>
      <c r="M398" s="121"/>
      <c r="N398" s="121"/>
      <c r="O398" s="157">
        <v>5410</v>
      </c>
    </row>
    <row r="399" spans="1:15" hidden="1" x14ac:dyDescent="0.25">
      <c r="A399" s="69">
        <f t="shared" si="59"/>
        <v>4241</v>
      </c>
      <c r="B399" s="70">
        <f t="shared" si="64"/>
        <v>62</v>
      </c>
      <c r="C399" s="85" t="str">
        <f t="shared" si="57"/>
        <v>091</v>
      </c>
      <c r="D399" s="85" t="str">
        <f t="shared" si="58"/>
        <v>0912</v>
      </c>
      <c r="E399" s="86" t="s">
        <v>131</v>
      </c>
      <c r="F399" s="87">
        <v>32</v>
      </c>
      <c r="G399" s="156">
        <v>62</v>
      </c>
      <c r="H399" s="89">
        <v>4241</v>
      </c>
      <c r="I399" s="120">
        <v>1313</v>
      </c>
      <c r="J399" s="120">
        <v>1150</v>
      </c>
      <c r="K399" s="91" t="s">
        <v>232</v>
      </c>
      <c r="L399" s="121"/>
      <c r="M399" s="121"/>
      <c r="N399" s="121"/>
      <c r="O399" s="157">
        <v>6210</v>
      </c>
    </row>
    <row r="400" spans="1:15" hidden="1" x14ac:dyDescent="0.25">
      <c r="A400" s="69">
        <f t="shared" si="59"/>
        <v>4241</v>
      </c>
      <c r="B400" s="70">
        <f t="shared" si="64"/>
        <v>72</v>
      </c>
      <c r="C400" s="85" t="str">
        <f t="shared" si="57"/>
        <v>091</v>
      </c>
      <c r="D400" s="85" t="str">
        <f t="shared" si="58"/>
        <v>0912</v>
      </c>
      <c r="E400" s="86" t="s">
        <v>131</v>
      </c>
      <c r="F400" s="87">
        <v>32</v>
      </c>
      <c r="G400" s="156">
        <v>72</v>
      </c>
      <c r="H400" s="89">
        <v>4241</v>
      </c>
      <c r="I400" s="120">
        <v>1314</v>
      </c>
      <c r="J400" s="120">
        <v>1151</v>
      </c>
      <c r="K400" s="91" t="s">
        <v>232</v>
      </c>
      <c r="L400" s="121"/>
      <c r="M400" s="121"/>
      <c r="N400" s="121"/>
      <c r="O400" s="157">
        <v>7210</v>
      </c>
    </row>
    <row r="401" spans="1:16" hidden="1" x14ac:dyDescent="0.25">
      <c r="A401" s="69">
        <f t="shared" si="59"/>
        <v>4241</v>
      </c>
      <c r="B401" s="70">
        <f t="shared" si="64"/>
        <v>82</v>
      </c>
      <c r="C401" s="85" t="str">
        <f t="shared" si="57"/>
        <v>091</v>
      </c>
      <c r="D401" s="85" t="str">
        <f t="shared" si="58"/>
        <v>0912</v>
      </c>
      <c r="E401" s="86" t="s">
        <v>131</v>
      </c>
      <c r="F401" s="87">
        <v>32</v>
      </c>
      <c r="G401" s="156">
        <v>82</v>
      </c>
      <c r="H401" s="89">
        <v>4241</v>
      </c>
      <c r="I401" s="120">
        <v>1315</v>
      </c>
      <c r="J401" s="120">
        <v>1152</v>
      </c>
      <c r="K401" s="91" t="s">
        <v>232</v>
      </c>
      <c r="L401" s="121"/>
      <c r="M401" s="121"/>
      <c r="N401" s="121"/>
      <c r="O401" s="157">
        <v>8210</v>
      </c>
    </row>
    <row r="402" spans="1:16" ht="25.5" hidden="1" x14ac:dyDescent="0.25">
      <c r="A402" s="69">
        <f t="shared" si="59"/>
        <v>4242</v>
      </c>
      <c r="B402" s="70">
        <f t="shared" si="64"/>
        <v>62</v>
      </c>
      <c r="C402" s="85" t="str">
        <f t="shared" si="57"/>
        <v>091</v>
      </c>
      <c r="D402" s="85" t="str">
        <f t="shared" si="58"/>
        <v>0912</v>
      </c>
      <c r="E402" s="86" t="s">
        <v>131</v>
      </c>
      <c r="F402" s="87">
        <v>32</v>
      </c>
      <c r="G402" s="156">
        <v>62</v>
      </c>
      <c r="H402" s="89">
        <v>4242</v>
      </c>
      <c r="I402" s="158">
        <v>1319</v>
      </c>
      <c r="J402" s="120">
        <v>1150</v>
      </c>
      <c r="K402" s="91" t="s">
        <v>233</v>
      </c>
      <c r="L402" s="121"/>
      <c r="M402" s="121"/>
      <c r="N402" s="121"/>
      <c r="O402" s="157">
        <v>6210</v>
      </c>
    </row>
    <row r="403" spans="1:16" hidden="1" x14ac:dyDescent="0.25">
      <c r="A403" s="69">
        <f t="shared" si="59"/>
        <v>0</v>
      </c>
      <c r="B403" s="70" t="str">
        <f t="shared" si="64"/>
        <v xml:space="preserve"> </v>
      </c>
      <c r="C403" s="85" t="str">
        <f t="shared" si="57"/>
        <v xml:space="preserve">  </v>
      </c>
      <c r="D403" s="85" t="str">
        <f t="shared" si="58"/>
        <v xml:space="preserve">  </v>
      </c>
      <c r="E403" s="86"/>
      <c r="F403" s="87"/>
      <c r="G403" s="88"/>
      <c r="H403" s="89"/>
      <c r="I403" s="90"/>
      <c r="J403" s="90"/>
      <c r="K403" s="91"/>
      <c r="L403" s="116"/>
      <c r="M403" s="116"/>
      <c r="N403" s="116"/>
      <c r="O403" s="122"/>
    </row>
    <row r="404" spans="1:16" ht="25.5" x14ac:dyDescent="0.25">
      <c r="A404" s="69" t="str">
        <f t="shared" si="59"/>
        <v>A 7011 02</v>
      </c>
      <c r="B404" s="70" t="str">
        <f t="shared" si="64"/>
        <v xml:space="preserve"> </v>
      </c>
      <c r="C404" s="85" t="str">
        <f t="shared" si="57"/>
        <v xml:space="preserve">  </v>
      </c>
      <c r="D404" s="85" t="str">
        <f t="shared" si="58"/>
        <v xml:space="preserve">  </v>
      </c>
      <c r="E404" s="108" t="s">
        <v>186</v>
      </c>
      <c r="F404" s="109">
        <v>32</v>
      </c>
      <c r="G404" s="110"/>
      <c r="H404" s="124" t="s">
        <v>234</v>
      </c>
      <c r="I404" s="112"/>
      <c r="J404" s="112"/>
      <c r="K404" s="113" t="s">
        <v>235</v>
      </c>
      <c r="L404" s="125">
        <f>SUM(L412,L574,L639)</f>
        <v>8071650</v>
      </c>
      <c r="M404" s="125">
        <f>SUM(M412,M574,M639)</f>
        <v>402800</v>
      </c>
      <c r="N404" s="125">
        <f>SUM(N412,N574,N639)</f>
        <v>8474450</v>
      </c>
      <c r="O404" s="122"/>
    </row>
    <row r="405" spans="1:16" ht="25.5" x14ac:dyDescent="0.25">
      <c r="C405" s="85"/>
      <c r="D405" s="85"/>
      <c r="E405" s="146"/>
      <c r="F405" s="147"/>
      <c r="G405" s="148"/>
      <c r="H405" s="149">
        <v>32</v>
      </c>
      <c r="I405" s="150"/>
      <c r="J405" s="150"/>
      <c r="K405" s="151" t="s">
        <v>119</v>
      </c>
      <c r="L405" s="152">
        <f t="shared" ref="L405:N411" si="77">SUMIF($G$412:$G$645,$H405,L$412:L$645)</f>
        <v>68700</v>
      </c>
      <c r="M405" s="152">
        <f t="shared" si="77"/>
        <v>12300</v>
      </c>
      <c r="N405" s="152">
        <f t="shared" si="77"/>
        <v>81000</v>
      </c>
      <c r="O405" s="122"/>
    </row>
    <row r="406" spans="1:16" ht="25.5" hidden="1" x14ac:dyDescent="0.25">
      <c r="C406" s="85"/>
      <c r="D406" s="85"/>
      <c r="E406" s="146"/>
      <c r="F406" s="147"/>
      <c r="G406" s="148"/>
      <c r="H406" s="149">
        <v>33</v>
      </c>
      <c r="I406" s="150"/>
      <c r="J406" s="150"/>
      <c r="K406" s="151" t="s">
        <v>209</v>
      </c>
      <c r="L406" s="152">
        <f t="shared" si="77"/>
        <v>0</v>
      </c>
      <c r="M406" s="152">
        <f t="shared" si="77"/>
        <v>0</v>
      </c>
      <c r="N406" s="152">
        <f t="shared" si="77"/>
        <v>0</v>
      </c>
      <c r="O406" s="122"/>
    </row>
    <row r="407" spans="1:16" ht="25.5" x14ac:dyDescent="0.25">
      <c r="C407" s="85"/>
      <c r="D407" s="85"/>
      <c r="E407" s="146"/>
      <c r="F407" s="147"/>
      <c r="G407" s="148"/>
      <c r="H407" s="153">
        <v>49</v>
      </c>
      <c r="I407" s="154"/>
      <c r="J407" s="154"/>
      <c r="K407" s="151" t="s">
        <v>120</v>
      </c>
      <c r="L407" s="152">
        <f t="shared" si="77"/>
        <v>5020</v>
      </c>
      <c r="M407" s="152">
        <f t="shared" si="77"/>
        <v>0</v>
      </c>
      <c r="N407" s="152">
        <f t="shared" si="77"/>
        <v>5020</v>
      </c>
      <c r="O407" s="122"/>
    </row>
    <row r="408" spans="1:16" ht="13.5" customHeight="1" x14ac:dyDescent="0.25">
      <c r="C408" s="85"/>
      <c r="D408" s="85"/>
      <c r="E408" s="146"/>
      <c r="F408" s="147"/>
      <c r="G408" s="148"/>
      <c r="H408" s="149">
        <v>54</v>
      </c>
      <c r="I408" s="150"/>
      <c r="J408" s="150"/>
      <c r="K408" s="151" t="s">
        <v>123</v>
      </c>
      <c r="L408" s="152">
        <f t="shared" si="77"/>
        <v>7960660</v>
      </c>
      <c r="M408" s="152">
        <f t="shared" si="77"/>
        <v>390500</v>
      </c>
      <c r="N408" s="152">
        <f t="shared" si="77"/>
        <v>8351160</v>
      </c>
      <c r="O408" s="122"/>
    </row>
    <row r="409" spans="1:16" ht="15.75" customHeight="1" x14ac:dyDescent="0.25">
      <c r="C409" s="85"/>
      <c r="D409" s="85"/>
      <c r="E409" s="146"/>
      <c r="F409" s="147"/>
      <c r="G409" s="148"/>
      <c r="H409" s="153">
        <v>62</v>
      </c>
      <c r="I409" s="154"/>
      <c r="J409" s="154"/>
      <c r="K409" s="151" t="s">
        <v>125</v>
      </c>
      <c r="L409" s="152">
        <f t="shared" si="77"/>
        <v>37000</v>
      </c>
      <c r="M409" s="152">
        <f t="shared" si="77"/>
        <v>0</v>
      </c>
      <c r="N409" s="152">
        <f t="shared" si="77"/>
        <v>37000</v>
      </c>
      <c r="O409" s="122"/>
    </row>
    <row r="410" spans="1:16" ht="51" x14ac:dyDescent="0.25">
      <c r="C410" s="85"/>
      <c r="D410" s="85"/>
      <c r="E410" s="146"/>
      <c r="F410" s="147"/>
      <c r="G410" s="148"/>
      <c r="H410" s="149">
        <v>72</v>
      </c>
      <c r="I410" s="150"/>
      <c r="J410" s="150"/>
      <c r="K410" s="151" t="s">
        <v>126</v>
      </c>
      <c r="L410" s="152">
        <f t="shared" si="77"/>
        <v>270</v>
      </c>
      <c r="M410" s="152">
        <f t="shared" si="77"/>
        <v>0</v>
      </c>
      <c r="N410" s="152">
        <f t="shared" si="77"/>
        <v>270</v>
      </c>
      <c r="O410" s="122"/>
    </row>
    <row r="411" spans="1:16" ht="25.5" x14ac:dyDescent="0.25">
      <c r="C411" s="85"/>
      <c r="D411" s="85"/>
      <c r="E411" s="146"/>
      <c r="F411" s="147"/>
      <c r="G411" s="148"/>
      <c r="H411" s="153">
        <v>82</v>
      </c>
      <c r="I411" s="154"/>
      <c r="J411" s="154"/>
      <c r="K411" s="151" t="s">
        <v>128</v>
      </c>
      <c r="L411" s="152">
        <f t="shared" si="77"/>
        <v>0</v>
      </c>
      <c r="M411" s="152">
        <f t="shared" si="77"/>
        <v>0</v>
      </c>
      <c r="N411" s="152">
        <f t="shared" si="77"/>
        <v>0</v>
      </c>
      <c r="O411" s="122"/>
    </row>
    <row r="412" spans="1:16" hidden="1" x14ac:dyDescent="0.25">
      <c r="A412" s="69">
        <f t="shared" si="59"/>
        <v>3</v>
      </c>
      <c r="B412" s="70" t="str">
        <f t="shared" ref="B412:B479" si="78">IF(J412&gt;0,G412," ")</f>
        <v xml:space="preserve"> </v>
      </c>
      <c r="C412" s="85" t="str">
        <f t="shared" ref="C412:C583" si="79">IF(I412&gt;0,LEFT(E412,3),"  ")</f>
        <v xml:space="preserve">  </v>
      </c>
      <c r="D412" s="85" t="str">
        <f t="shared" ref="D412:D583" si="80">IF(I412&gt;0,LEFT(E412,4),"  ")</f>
        <v xml:space="preserve">  </v>
      </c>
      <c r="E412" s="86"/>
      <c r="F412" s="87"/>
      <c r="G412" s="88"/>
      <c r="H412" s="89">
        <v>3</v>
      </c>
      <c r="I412" s="90"/>
      <c r="J412" s="90"/>
      <c r="K412" s="91" t="s">
        <v>143</v>
      </c>
      <c r="L412" s="116">
        <f>SUM(L413,L435,L533,L549,L570,L563,L552)</f>
        <v>7998500</v>
      </c>
      <c r="M412" s="116">
        <f t="shared" ref="M412:N412" si="81">SUM(M413,M435,M533,M549,M570,M563,M552)</f>
        <v>402800</v>
      </c>
      <c r="N412" s="116">
        <f t="shared" si="81"/>
        <v>8401300</v>
      </c>
    </row>
    <row r="413" spans="1:16" hidden="1" x14ac:dyDescent="0.25">
      <c r="A413" s="69">
        <f t="shared" si="59"/>
        <v>31</v>
      </c>
      <c r="B413" s="70" t="str">
        <f t="shared" si="78"/>
        <v xml:space="preserve"> </v>
      </c>
      <c r="C413" s="85" t="str">
        <f t="shared" si="79"/>
        <v xml:space="preserve">  </v>
      </c>
      <c r="D413" s="85" t="str">
        <f t="shared" si="80"/>
        <v xml:space="preserve">  </v>
      </c>
      <c r="E413" s="86"/>
      <c r="F413" s="87"/>
      <c r="G413" s="88"/>
      <c r="H413" s="89">
        <v>31</v>
      </c>
      <c r="I413" s="90"/>
      <c r="J413" s="90"/>
      <c r="K413" s="91" t="s">
        <v>210</v>
      </c>
      <c r="L413" s="116">
        <f>SUM(L414,L425,L429)</f>
        <v>7904050</v>
      </c>
      <c r="M413" s="116">
        <f>SUM(M414,M425,M429)</f>
        <v>285100</v>
      </c>
      <c r="N413" s="116">
        <f>SUM(N414,N425,N429)</f>
        <v>8189150</v>
      </c>
      <c r="O413" s="122"/>
    </row>
    <row r="414" spans="1:16" x14ac:dyDescent="0.25">
      <c r="A414" s="69">
        <f t="shared" si="59"/>
        <v>311</v>
      </c>
      <c r="B414" s="70" t="str">
        <f t="shared" si="78"/>
        <v xml:space="preserve"> </v>
      </c>
      <c r="C414" s="85" t="str">
        <f t="shared" si="79"/>
        <v xml:space="preserve">  </v>
      </c>
      <c r="D414" s="85" t="str">
        <f t="shared" si="80"/>
        <v xml:space="preserve">  </v>
      </c>
      <c r="E414" s="86"/>
      <c r="F414" s="87"/>
      <c r="G414" s="88"/>
      <c r="H414" s="89">
        <v>311</v>
      </c>
      <c r="I414" s="90"/>
      <c r="J414" s="90"/>
      <c r="K414" s="91" t="s">
        <v>211</v>
      </c>
      <c r="L414" s="116">
        <f>SUM(L415:L424)</f>
        <v>6503500</v>
      </c>
      <c r="M414" s="116">
        <f>SUM(M415:M424)</f>
        <v>242750</v>
      </c>
      <c r="N414" s="116">
        <f>SUM(N415:N424)</f>
        <v>6746250</v>
      </c>
      <c r="O414" s="122"/>
      <c r="P414" s="218"/>
    </row>
    <row r="415" spans="1:16" hidden="1" x14ac:dyDescent="0.25">
      <c r="A415" s="69">
        <f t="shared" si="59"/>
        <v>3111</v>
      </c>
      <c r="B415" s="70">
        <f t="shared" si="78"/>
        <v>32</v>
      </c>
      <c r="C415" s="85" t="str">
        <f t="shared" si="79"/>
        <v>092</v>
      </c>
      <c r="D415" s="85" t="str">
        <f t="shared" si="80"/>
        <v>0922</v>
      </c>
      <c r="E415" s="86" t="s">
        <v>186</v>
      </c>
      <c r="F415" s="87">
        <v>32</v>
      </c>
      <c r="G415" s="88">
        <v>32</v>
      </c>
      <c r="H415" s="89">
        <v>3111</v>
      </c>
      <c r="I415" s="120">
        <v>1322</v>
      </c>
      <c r="J415" s="120">
        <v>1153</v>
      </c>
      <c r="K415" s="91" t="s">
        <v>212</v>
      </c>
      <c r="L415" s="121"/>
      <c r="M415" s="121">
        <v>7750</v>
      </c>
      <c r="N415" s="121">
        <v>7750</v>
      </c>
      <c r="O415" s="155">
        <v>3210</v>
      </c>
    </row>
    <row r="416" spans="1:16" ht="17.25" hidden="1" customHeight="1" x14ac:dyDescent="0.25">
      <c r="A416" s="69">
        <f t="shared" si="59"/>
        <v>3111</v>
      </c>
      <c r="B416" s="70">
        <f t="shared" si="78"/>
        <v>49</v>
      </c>
      <c r="C416" s="85" t="str">
        <f t="shared" si="79"/>
        <v>092</v>
      </c>
      <c r="D416" s="85" t="str">
        <f t="shared" si="80"/>
        <v>0922</v>
      </c>
      <c r="E416" s="86" t="s">
        <v>186</v>
      </c>
      <c r="F416" s="87">
        <v>32</v>
      </c>
      <c r="G416" s="156">
        <v>49</v>
      </c>
      <c r="H416" s="89">
        <v>3111</v>
      </c>
      <c r="I416" s="120">
        <v>1323</v>
      </c>
      <c r="J416" s="120">
        <v>1154</v>
      </c>
      <c r="K416" s="91" t="s">
        <v>212</v>
      </c>
      <c r="L416" s="121">
        <v>1500</v>
      </c>
      <c r="M416" s="121">
        <f>+N416-L416</f>
        <v>0</v>
      </c>
      <c r="N416" s="121">
        <v>1500</v>
      </c>
      <c r="O416" s="157">
        <v>4910</v>
      </c>
    </row>
    <row r="417" spans="1:15" ht="17.25" hidden="1" customHeight="1" x14ac:dyDescent="0.25">
      <c r="A417" s="69">
        <f t="shared" ref="A417:A484" si="82">H417</f>
        <v>3111</v>
      </c>
      <c r="B417" s="70">
        <f t="shared" si="78"/>
        <v>54</v>
      </c>
      <c r="C417" s="85" t="str">
        <f t="shared" si="79"/>
        <v>092</v>
      </c>
      <c r="D417" s="85" t="str">
        <f t="shared" si="80"/>
        <v>0922</v>
      </c>
      <c r="E417" s="86" t="s">
        <v>186</v>
      </c>
      <c r="F417" s="87">
        <v>32</v>
      </c>
      <c r="G417" s="156">
        <v>54</v>
      </c>
      <c r="H417" s="89">
        <v>3111</v>
      </c>
      <c r="I417" s="120">
        <v>1324</v>
      </c>
      <c r="J417" s="120">
        <v>1155</v>
      </c>
      <c r="K417" s="91" t="s">
        <v>212</v>
      </c>
      <c r="L417" s="121">
        <v>6502000</v>
      </c>
      <c r="M417" s="121">
        <f>+N417-L417</f>
        <v>235000</v>
      </c>
      <c r="N417" s="121">
        <v>6737000</v>
      </c>
      <c r="O417" s="157">
        <v>5410</v>
      </c>
    </row>
    <row r="418" spans="1:15" hidden="1" x14ac:dyDescent="0.25">
      <c r="A418" s="69">
        <f t="shared" si="82"/>
        <v>3111</v>
      </c>
      <c r="B418" s="70">
        <f t="shared" si="78"/>
        <v>62</v>
      </c>
      <c r="C418" s="85" t="str">
        <f t="shared" si="79"/>
        <v>092</v>
      </c>
      <c r="D418" s="85" t="str">
        <f t="shared" si="80"/>
        <v>0922</v>
      </c>
      <c r="E418" s="86" t="s">
        <v>186</v>
      </c>
      <c r="F418" s="87">
        <v>32</v>
      </c>
      <c r="G418" s="156">
        <v>62</v>
      </c>
      <c r="H418" s="89">
        <v>3111</v>
      </c>
      <c r="I418" s="120">
        <v>1325</v>
      </c>
      <c r="J418" s="120">
        <v>1156</v>
      </c>
      <c r="K418" s="91" t="s">
        <v>212</v>
      </c>
      <c r="L418" s="121"/>
      <c r="M418" s="121"/>
      <c r="N418" s="121"/>
      <c r="O418" s="157">
        <v>6210</v>
      </c>
    </row>
    <row r="419" spans="1:15" hidden="1" x14ac:dyDescent="0.25">
      <c r="A419" s="69">
        <f t="shared" si="82"/>
        <v>3112</v>
      </c>
      <c r="B419" s="70">
        <f t="shared" si="78"/>
        <v>32</v>
      </c>
      <c r="C419" s="85" t="str">
        <f t="shared" si="79"/>
        <v>092</v>
      </c>
      <c r="D419" s="85" t="str">
        <f t="shared" si="80"/>
        <v>0922</v>
      </c>
      <c r="E419" s="86" t="s">
        <v>186</v>
      </c>
      <c r="F419" s="87">
        <v>32</v>
      </c>
      <c r="G419" s="88">
        <v>32</v>
      </c>
      <c r="H419" s="89">
        <v>3112</v>
      </c>
      <c r="I419" s="120">
        <v>1328</v>
      </c>
      <c r="J419" s="120">
        <v>1157</v>
      </c>
      <c r="K419" s="127" t="s">
        <v>236</v>
      </c>
      <c r="L419" s="121"/>
      <c r="M419" s="121"/>
      <c r="N419" s="121"/>
      <c r="O419" s="155">
        <v>3210</v>
      </c>
    </row>
    <row r="420" spans="1:15" ht="17.25" hidden="1" customHeight="1" x14ac:dyDescent="0.25">
      <c r="A420" s="69">
        <f t="shared" si="82"/>
        <v>3112</v>
      </c>
      <c r="B420" s="70">
        <f t="shared" si="78"/>
        <v>54</v>
      </c>
      <c r="C420" s="85" t="str">
        <f t="shared" si="79"/>
        <v>092</v>
      </c>
      <c r="D420" s="85" t="str">
        <f t="shared" si="80"/>
        <v>0922</v>
      </c>
      <c r="E420" s="86" t="s">
        <v>186</v>
      </c>
      <c r="F420" s="87">
        <v>32</v>
      </c>
      <c r="G420" s="156">
        <v>54</v>
      </c>
      <c r="H420" s="89">
        <v>3112</v>
      </c>
      <c r="I420" s="120">
        <v>1330</v>
      </c>
      <c r="J420" s="120">
        <v>1158</v>
      </c>
      <c r="K420" s="127" t="s">
        <v>236</v>
      </c>
      <c r="L420" s="121"/>
      <c r="M420" s="121"/>
      <c r="N420" s="121"/>
      <c r="O420" s="157">
        <v>5410</v>
      </c>
    </row>
    <row r="421" spans="1:15" hidden="1" x14ac:dyDescent="0.25">
      <c r="A421" s="69">
        <f t="shared" si="82"/>
        <v>3113</v>
      </c>
      <c r="B421" s="70">
        <f t="shared" si="78"/>
        <v>32</v>
      </c>
      <c r="C421" s="85" t="str">
        <f t="shared" si="79"/>
        <v>092</v>
      </c>
      <c r="D421" s="85" t="str">
        <f t="shared" si="80"/>
        <v>0922</v>
      </c>
      <c r="E421" s="86" t="s">
        <v>186</v>
      </c>
      <c r="F421" s="87">
        <v>32</v>
      </c>
      <c r="G421" s="88">
        <v>32</v>
      </c>
      <c r="H421" s="89">
        <v>3113</v>
      </c>
      <c r="I421" s="120">
        <v>1334</v>
      </c>
      <c r="J421" s="120">
        <v>1159</v>
      </c>
      <c r="K421" s="91" t="s">
        <v>213</v>
      </c>
      <c r="L421" s="121"/>
      <c r="M421" s="121"/>
      <c r="N421" s="121"/>
      <c r="O421" s="155">
        <v>3210</v>
      </c>
    </row>
    <row r="422" spans="1:15" ht="17.25" hidden="1" customHeight="1" x14ac:dyDescent="0.25">
      <c r="A422" s="69">
        <f t="shared" si="82"/>
        <v>3113</v>
      </c>
      <c r="B422" s="70">
        <f t="shared" si="78"/>
        <v>54</v>
      </c>
      <c r="C422" s="85" t="str">
        <f t="shared" si="79"/>
        <v>092</v>
      </c>
      <c r="D422" s="85" t="str">
        <f t="shared" si="80"/>
        <v>0922</v>
      </c>
      <c r="E422" s="86" t="s">
        <v>186</v>
      </c>
      <c r="F422" s="87">
        <v>32</v>
      </c>
      <c r="G422" s="156">
        <v>54</v>
      </c>
      <c r="H422" s="89">
        <v>3113</v>
      </c>
      <c r="I422" s="120">
        <v>1336</v>
      </c>
      <c r="J422" s="120">
        <v>1160</v>
      </c>
      <c r="K422" s="91" t="s">
        <v>213</v>
      </c>
      <c r="L422" s="121"/>
      <c r="M422" s="121"/>
      <c r="N422" s="121"/>
      <c r="O422" s="157">
        <v>5410</v>
      </c>
    </row>
    <row r="423" spans="1:15" ht="17.25" hidden="1" customHeight="1" x14ac:dyDescent="0.25">
      <c r="A423" s="69">
        <f>H423</f>
        <v>3114</v>
      </c>
      <c r="B423" s="70">
        <f t="shared" si="78"/>
        <v>49</v>
      </c>
      <c r="C423" s="85" t="str">
        <f>IF(I423&gt;0,LEFT(E423,3),"  ")</f>
        <v>092</v>
      </c>
      <c r="D423" s="85" t="str">
        <f>IF(I423&gt;0,LEFT(E423,4),"  ")</f>
        <v>0922</v>
      </c>
      <c r="E423" s="86" t="s">
        <v>186</v>
      </c>
      <c r="F423" s="87">
        <v>32</v>
      </c>
      <c r="G423" s="156">
        <v>49</v>
      </c>
      <c r="H423" s="89">
        <v>3114</v>
      </c>
      <c r="I423" s="120">
        <v>1341</v>
      </c>
      <c r="J423" s="120">
        <v>1161</v>
      </c>
      <c r="K423" s="127" t="s">
        <v>214</v>
      </c>
      <c r="L423" s="121"/>
      <c r="M423" s="121"/>
      <c r="N423" s="121"/>
      <c r="O423" s="157">
        <v>4910</v>
      </c>
    </row>
    <row r="424" spans="1:15" ht="17.25" hidden="1" customHeight="1" x14ac:dyDescent="0.25">
      <c r="A424" s="69">
        <f t="shared" si="82"/>
        <v>3114</v>
      </c>
      <c r="B424" s="70">
        <f t="shared" si="78"/>
        <v>54</v>
      </c>
      <c r="C424" s="85" t="str">
        <f t="shared" ref="C424" si="83">IF(I424&gt;0,LEFT(E424,3),"  ")</f>
        <v>092</v>
      </c>
      <c r="D424" s="85" t="str">
        <f t="shared" ref="D424" si="84">IF(I424&gt;0,LEFT(E424,4),"  ")</f>
        <v>0922</v>
      </c>
      <c r="E424" s="86" t="s">
        <v>186</v>
      </c>
      <c r="F424" s="87">
        <v>32</v>
      </c>
      <c r="G424" s="156">
        <v>54</v>
      </c>
      <c r="H424" s="89">
        <v>3114</v>
      </c>
      <c r="I424" s="120">
        <v>1342</v>
      </c>
      <c r="J424" s="120">
        <v>1162</v>
      </c>
      <c r="K424" s="127" t="s">
        <v>214</v>
      </c>
      <c r="L424" s="121"/>
      <c r="M424" s="121"/>
      <c r="N424" s="121"/>
      <c r="O424" s="157">
        <v>5410</v>
      </c>
    </row>
    <row r="425" spans="1:15" x14ac:dyDescent="0.25">
      <c r="A425" s="69">
        <f t="shared" si="82"/>
        <v>312</v>
      </c>
      <c r="B425" s="70" t="str">
        <f t="shared" si="78"/>
        <v xml:space="preserve"> </v>
      </c>
      <c r="C425" s="85" t="str">
        <f t="shared" si="79"/>
        <v xml:space="preserve">  </v>
      </c>
      <c r="D425" s="85" t="str">
        <f t="shared" si="80"/>
        <v xml:space="preserve">  </v>
      </c>
      <c r="E425" s="86"/>
      <c r="F425" s="87"/>
      <c r="G425" s="88"/>
      <c r="H425" s="89">
        <v>312</v>
      </c>
      <c r="I425" s="90"/>
      <c r="J425" s="90"/>
      <c r="K425" s="91" t="s">
        <v>215</v>
      </c>
      <c r="L425" s="116">
        <f>SUM(L426:L428)</f>
        <v>200000</v>
      </c>
      <c r="M425" s="116">
        <f>SUM(M426:M428)</f>
        <v>0</v>
      </c>
      <c r="N425" s="116">
        <f>SUM(N426:N428)</f>
        <v>200000</v>
      </c>
      <c r="O425" s="122"/>
    </row>
    <row r="426" spans="1:15" hidden="1" x14ac:dyDescent="0.25">
      <c r="A426" s="69">
        <f t="shared" si="82"/>
        <v>3121</v>
      </c>
      <c r="B426" s="70">
        <f t="shared" si="78"/>
        <v>32</v>
      </c>
      <c r="C426" s="85" t="str">
        <f t="shared" si="79"/>
        <v>092</v>
      </c>
      <c r="D426" s="85" t="str">
        <f t="shared" si="80"/>
        <v>0922</v>
      </c>
      <c r="E426" s="86" t="s">
        <v>186</v>
      </c>
      <c r="F426" s="87">
        <v>32</v>
      </c>
      <c r="G426" s="88">
        <v>32</v>
      </c>
      <c r="H426" s="89">
        <v>3121</v>
      </c>
      <c r="I426" s="120">
        <v>1346</v>
      </c>
      <c r="J426" s="120">
        <v>1163</v>
      </c>
      <c r="K426" s="91" t="s">
        <v>215</v>
      </c>
      <c r="L426" s="121"/>
      <c r="M426" s="121"/>
      <c r="N426" s="121"/>
      <c r="O426" s="155">
        <v>3210</v>
      </c>
    </row>
    <row r="427" spans="1:15" ht="17.25" hidden="1" customHeight="1" x14ac:dyDescent="0.25">
      <c r="A427" s="69">
        <f t="shared" si="82"/>
        <v>3121</v>
      </c>
      <c r="B427" s="70">
        <f t="shared" si="78"/>
        <v>49</v>
      </c>
      <c r="C427" s="85" t="str">
        <f t="shared" si="79"/>
        <v>092</v>
      </c>
      <c r="D427" s="85" t="str">
        <f t="shared" si="80"/>
        <v>0922</v>
      </c>
      <c r="E427" s="86" t="s">
        <v>186</v>
      </c>
      <c r="F427" s="87">
        <v>32</v>
      </c>
      <c r="G427" s="156">
        <v>49</v>
      </c>
      <c r="H427" s="89">
        <v>3121</v>
      </c>
      <c r="I427" s="120">
        <v>1347</v>
      </c>
      <c r="J427" s="120">
        <v>1164</v>
      </c>
      <c r="K427" s="91" t="s">
        <v>215</v>
      </c>
      <c r="L427" s="121"/>
      <c r="M427" s="121"/>
      <c r="N427" s="121"/>
      <c r="O427" s="157">
        <v>4910</v>
      </c>
    </row>
    <row r="428" spans="1:15" ht="17.25" hidden="1" customHeight="1" x14ac:dyDescent="0.25">
      <c r="A428" s="69">
        <f t="shared" si="82"/>
        <v>3121</v>
      </c>
      <c r="B428" s="70">
        <f t="shared" si="78"/>
        <v>54</v>
      </c>
      <c r="C428" s="85" t="str">
        <f t="shared" si="79"/>
        <v>092</v>
      </c>
      <c r="D428" s="85" t="str">
        <f t="shared" si="80"/>
        <v>0922</v>
      </c>
      <c r="E428" s="86" t="s">
        <v>186</v>
      </c>
      <c r="F428" s="87">
        <v>32</v>
      </c>
      <c r="G428" s="156">
        <v>54</v>
      </c>
      <c r="H428" s="89">
        <v>3121</v>
      </c>
      <c r="I428" s="120">
        <v>1348</v>
      </c>
      <c r="J428" s="120">
        <v>1165</v>
      </c>
      <c r="K428" s="91" t="s">
        <v>215</v>
      </c>
      <c r="L428" s="121">
        <v>200000</v>
      </c>
      <c r="M428" s="121">
        <f>+N428-L428</f>
        <v>0</v>
      </c>
      <c r="N428" s="121">
        <v>200000</v>
      </c>
      <c r="O428" s="157">
        <v>5410</v>
      </c>
    </row>
    <row r="429" spans="1:15" x14ac:dyDescent="0.25">
      <c r="A429" s="69">
        <f t="shared" si="82"/>
        <v>313</v>
      </c>
      <c r="B429" s="70" t="str">
        <f t="shared" si="78"/>
        <v xml:space="preserve"> </v>
      </c>
      <c r="C429" s="85" t="str">
        <f t="shared" si="79"/>
        <v xml:space="preserve">  </v>
      </c>
      <c r="D429" s="85" t="str">
        <f t="shared" si="80"/>
        <v xml:space="preserve">  </v>
      </c>
      <c r="E429" s="86"/>
      <c r="F429" s="87"/>
      <c r="G429" s="88"/>
      <c r="H429" s="89">
        <v>313</v>
      </c>
      <c r="I429" s="90"/>
      <c r="J429" s="90"/>
      <c r="K429" s="91" t="s">
        <v>216</v>
      </c>
      <c r="L429" s="116">
        <f>SUM(L430:L434)</f>
        <v>1200550</v>
      </c>
      <c r="M429" s="116">
        <f>SUM(M430:M434)</f>
        <v>42350</v>
      </c>
      <c r="N429" s="116">
        <f>SUM(N430:N434)</f>
        <v>1242900</v>
      </c>
      <c r="O429" s="122"/>
    </row>
    <row r="430" spans="1:15" ht="25.5" hidden="1" x14ac:dyDescent="0.25">
      <c r="A430" s="69">
        <f t="shared" si="82"/>
        <v>3132</v>
      </c>
      <c r="B430" s="70">
        <f t="shared" si="78"/>
        <v>32</v>
      </c>
      <c r="C430" s="85" t="str">
        <f t="shared" si="79"/>
        <v>092</v>
      </c>
      <c r="D430" s="85" t="str">
        <f t="shared" si="80"/>
        <v>0922</v>
      </c>
      <c r="E430" s="86" t="s">
        <v>186</v>
      </c>
      <c r="F430" s="87">
        <v>32</v>
      </c>
      <c r="G430" s="88">
        <v>32</v>
      </c>
      <c r="H430" s="89">
        <v>3132</v>
      </c>
      <c r="I430" s="120">
        <v>1352</v>
      </c>
      <c r="J430" s="120">
        <v>1166</v>
      </c>
      <c r="K430" s="91" t="s">
        <v>217</v>
      </c>
      <c r="L430" s="121"/>
      <c r="M430" s="121">
        <v>1350</v>
      </c>
      <c r="N430" s="121">
        <v>1350</v>
      </c>
      <c r="O430" s="155">
        <v>3210</v>
      </c>
    </row>
    <row r="431" spans="1:15" ht="17.25" hidden="1" customHeight="1" x14ac:dyDescent="0.25">
      <c r="A431" s="69">
        <f t="shared" si="82"/>
        <v>3132</v>
      </c>
      <c r="B431" s="70">
        <f t="shared" si="78"/>
        <v>49</v>
      </c>
      <c r="C431" s="85" t="str">
        <f t="shared" si="79"/>
        <v>092</v>
      </c>
      <c r="D431" s="85" t="str">
        <f t="shared" si="80"/>
        <v>0922</v>
      </c>
      <c r="E431" s="86" t="s">
        <v>186</v>
      </c>
      <c r="F431" s="87">
        <v>32</v>
      </c>
      <c r="G431" s="156">
        <v>49</v>
      </c>
      <c r="H431" s="89">
        <v>3132</v>
      </c>
      <c r="I431" s="120">
        <v>1353</v>
      </c>
      <c r="J431" s="120">
        <v>1167</v>
      </c>
      <c r="K431" s="91" t="s">
        <v>217</v>
      </c>
      <c r="L431" s="121">
        <v>220</v>
      </c>
      <c r="M431" s="121">
        <f>+N431-L431</f>
        <v>0</v>
      </c>
      <c r="N431" s="121">
        <v>220</v>
      </c>
      <c r="O431" s="157">
        <v>4910</v>
      </c>
    </row>
    <row r="432" spans="1:15" ht="17.25" hidden="1" customHeight="1" x14ac:dyDescent="0.25">
      <c r="A432" s="69">
        <f>H432</f>
        <v>3132</v>
      </c>
      <c r="B432" s="70">
        <f t="shared" si="78"/>
        <v>54</v>
      </c>
      <c r="C432" s="85" t="str">
        <f>IF(I432&gt;0,LEFT(E432,3),"  ")</f>
        <v>092</v>
      </c>
      <c r="D432" s="85" t="str">
        <f>IF(I432&gt;0,LEFT(E432,4),"  ")</f>
        <v>0922</v>
      </c>
      <c r="E432" s="86" t="s">
        <v>186</v>
      </c>
      <c r="F432" s="87">
        <v>32</v>
      </c>
      <c r="G432" s="156">
        <v>54</v>
      </c>
      <c r="H432" s="89">
        <v>3132</v>
      </c>
      <c r="I432" s="120">
        <v>1354</v>
      </c>
      <c r="J432" s="120">
        <v>1168</v>
      </c>
      <c r="K432" s="91" t="s">
        <v>217</v>
      </c>
      <c r="L432" s="121">
        <v>1200330</v>
      </c>
      <c r="M432" s="121">
        <f>+N432-L432</f>
        <v>36500</v>
      </c>
      <c r="N432" s="121">
        <v>1236830</v>
      </c>
      <c r="O432" s="157">
        <v>5410</v>
      </c>
    </row>
    <row r="433" spans="1:15" ht="17.25" hidden="1" customHeight="1" x14ac:dyDescent="0.25">
      <c r="A433" s="69">
        <f t="shared" ref="A433" si="85">H433</f>
        <v>3132</v>
      </c>
      <c r="B433" s="70">
        <f t="shared" si="78"/>
        <v>62</v>
      </c>
      <c r="C433" s="85" t="str">
        <f t="shared" ref="C433" si="86">IF(I433&gt;0,LEFT(E433,3),"  ")</f>
        <v>092</v>
      </c>
      <c r="D433" s="85" t="str">
        <f t="shared" ref="D433" si="87">IF(I433&gt;0,LEFT(E433,4),"  ")</f>
        <v>0922</v>
      </c>
      <c r="E433" s="86" t="s">
        <v>186</v>
      </c>
      <c r="F433" s="87">
        <v>32</v>
      </c>
      <c r="G433" s="156">
        <v>62</v>
      </c>
      <c r="H433" s="89">
        <v>3132</v>
      </c>
      <c r="I433" s="120">
        <v>1355</v>
      </c>
      <c r="J433" s="120">
        <v>1169</v>
      </c>
      <c r="K433" s="91" t="s">
        <v>217</v>
      </c>
      <c r="L433" s="121"/>
      <c r="M433" s="121"/>
      <c r="N433" s="121"/>
      <c r="O433" s="157">
        <v>6210</v>
      </c>
    </row>
    <row r="434" spans="1:15" ht="28.5" hidden="1" customHeight="1" x14ac:dyDescent="0.25">
      <c r="A434" s="69">
        <f t="shared" si="82"/>
        <v>3133</v>
      </c>
      <c r="B434" s="70">
        <f t="shared" si="78"/>
        <v>54</v>
      </c>
      <c r="C434" s="85" t="str">
        <f t="shared" si="79"/>
        <v>092</v>
      </c>
      <c r="D434" s="85" t="str">
        <f t="shared" si="80"/>
        <v>0922</v>
      </c>
      <c r="E434" s="86" t="s">
        <v>186</v>
      </c>
      <c r="F434" s="87">
        <v>32</v>
      </c>
      <c r="G434" s="156">
        <v>54</v>
      </c>
      <c r="H434" s="89">
        <v>3133</v>
      </c>
      <c r="I434" s="120">
        <v>1360</v>
      </c>
      <c r="J434" s="120">
        <v>1169</v>
      </c>
      <c r="K434" s="91" t="s">
        <v>218</v>
      </c>
      <c r="L434" s="121"/>
      <c r="M434" s="121">
        <f>+N434-L434</f>
        <v>4500</v>
      </c>
      <c r="N434" s="121">
        <v>4500</v>
      </c>
      <c r="O434" s="157">
        <v>5410</v>
      </c>
    </row>
    <row r="435" spans="1:15" hidden="1" x14ac:dyDescent="0.25">
      <c r="A435" s="69">
        <f t="shared" si="82"/>
        <v>32</v>
      </c>
      <c r="B435" s="70" t="str">
        <f t="shared" si="78"/>
        <v xml:space="preserve"> </v>
      </c>
      <c r="C435" s="85" t="str">
        <f t="shared" si="79"/>
        <v xml:space="preserve">  </v>
      </c>
      <c r="D435" s="85" t="str">
        <f t="shared" si="80"/>
        <v xml:space="preserve">  </v>
      </c>
      <c r="E435" s="86"/>
      <c r="F435" s="87"/>
      <c r="G435" s="88"/>
      <c r="H435" s="89">
        <v>32</v>
      </c>
      <c r="I435" s="90"/>
      <c r="J435" s="90"/>
      <c r="K435" s="91" t="s">
        <v>144</v>
      </c>
      <c r="L435" s="116">
        <f>SUM(L436,L451,L474,L510,L505)</f>
        <v>94350</v>
      </c>
      <c r="M435" s="116">
        <f>SUM(M436,M451,M474,M510,M505)</f>
        <v>45600</v>
      </c>
      <c r="N435" s="116">
        <f>SUM(N436,N451,N474,N510,N505)</f>
        <v>139950</v>
      </c>
      <c r="O435" s="122"/>
    </row>
    <row r="436" spans="1:15" x14ac:dyDescent="0.25">
      <c r="A436" s="69">
        <f t="shared" si="82"/>
        <v>321</v>
      </c>
      <c r="B436" s="70" t="str">
        <f t="shared" si="78"/>
        <v xml:space="preserve"> </v>
      </c>
      <c r="C436" s="85" t="str">
        <f t="shared" si="79"/>
        <v xml:space="preserve">  </v>
      </c>
      <c r="D436" s="85" t="str">
        <f t="shared" si="80"/>
        <v xml:space="preserve">  </v>
      </c>
      <c r="E436" s="86"/>
      <c r="F436" s="87"/>
      <c r="G436" s="88"/>
      <c r="H436" s="89">
        <v>321</v>
      </c>
      <c r="I436" s="90"/>
      <c r="J436" s="90"/>
      <c r="K436" s="91" t="s">
        <v>150</v>
      </c>
      <c r="L436" s="116">
        <f>SUM(L437:L450)</f>
        <v>45300</v>
      </c>
      <c r="M436" s="116">
        <f>SUM(M437:M450)</f>
        <v>0</v>
      </c>
      <c r="N436" s="116">
        <f>SUM(N437:N450)</f>
        <v>45300</v>
      </c>
      <c r="O436" s="122"/>
    </row>
    <row r="437" spans="1:15" hidden="1" x14ac:dyDescent="0.25">
      <c r="A437" s="69">
        <f t="shared" si="82"/>
        <v>3211</v>
      </c>
      <c r="B437" s="70">
        <f t="shared" si="78"/>
        <v>32</v>
      </c>
      <c r="C437" s="85" t="str">
        <f t="shared" si="79"/>
        <v>092</v>
      </c>
      <c r="D437" s="85" t="str">
        <f t="shared" si="80"/>
        <v>0922</v>
      </c>
      <c r="E437" s="86" t="s">
        <v>186</v>
      </c>
      <c r="F437" s="87">
        <v>32</v>
      </c>
      <c r="G437" s="88">
        <v>32</v>
      </c>
      <c r="H437" s="89">
        <v>3211</v>
      </c>
      <c r="I437" s="120">
        <v>1364</v>
      </c>
      <c r="J437" s="120">
        <v>1170</v>
      </c>
      <c r="K437" s="91" t="s">
        <v>151</v>
      </c>
      <c r="L437" s="121">
        <v>1000</v>
      </c>
      <c r="M437" s="121">
        <f>+N437-L437</f>
        <v>0</v>
      </c>
      <c r="N437" s="121">
        <v>1000</v>
      </c>
      <c r="O437" s="155">
        <v>3210</v>
      </c>
    </row>
    <row r="438" spans="1:15" ht="17.25" hidden="1" customHeight="1" x14ac:dyDescent="0.25">
      <c r="A438" s="69">
        <f t="shared" si="82"/>
        <v>3211</v>
      </c>
      <c r="B438" s="70">
        <f t="shared" si="78"/>
        <v>49</v>
      </c>
      <c r="C438" s="85" t="str">
        <f t="shared" si="79"/>
        <v>092</v>
      </c>
      <c r="D438" s="85" t="str">
        <f t="shared" si="80"/>
        <v>0922</v>
      </c>
      <c r="E438" s="86" t="s">
        <v>186</v>
      </c>
      <c r="F438" s="87">
        <v>32</v>
      </c>
      <c r="G438" s="156">
        <v>49</v>
      </c>
      <c r="H438" s="89">
        <v>3211</v>
      </c>
      <c r="I438" s="120">
        <v>1365</v>
      </c>
      <c r="J438" s="120">
        <v>1171</v>
      </c>
      <c r="K438" s="91" t="s">
        <v>151</v>
      </c>
      <c r="L438" s="121">
        <v>300</v>
      </c>
      <c r="M438" s="121">
        <f>+N438-L438</f>
        <v>0</v>
      </c>
      <c r="N438" s="121">
        <v>300</v>
      </c>
      <c r="O438" s="157">
        <v>4910</v>
      </c>
    </row>
    <row r="439" spans="1:15" ht="17.25" hidden="1" customHeight="1" x14ac:dyDescent="0.25">
      <c r="A439" s="69">
        <f>H439</f>
        <v>3211</v>
      </c>
      <c r="B439" s="70">
        <f t="shared" si="78"/>
        <v>54</v>
      </c>
      <c r="C439" s="85" t="str">
        <f>IF(I439&gt;0,LEFT(E439,3),"  ")</f>
        <v>092</v>
      </c>
      <c r="D439" s="85" t="str">
        <f>IF(I439&gt;0,LEFT(E439,4),"  ")</f>
        <v>0922</v>
      </c>
      <c r="E439" s="86" t="s">
        <v>186</v>
      </c>
      <c r="F439" s="87">
        <v>32</v>
      </c>
      <c r="G439" s="156">
        <v>54</v>
      </c>
      <c r="H439" s="89">
        <v>3211</v>
      </c>
      <c r="I439" s="120">
        <v>1366</v>
      </c>
      <c r="J439" s="120">
        <v>1172</v>
      </c>
      <c r="K439" s="91" t="s">
        <v>151</v>
      </c>
      <c r="L439" s="121">
        <v>7000</v>
      </c>
      <c r="M439" s="121">
        <f>+N439-L439</f>
        <v>0</v>
      </c>
      <c r="N439" s="121">
        <v>7000</v>
      </c>
      <c r="O439" s="157">
        <v>5410</v>
      </c>
    </row>
    <row r="440" spans="1:15" ht="17.25" hidden="1" customHeight="1" x14ac:dyDescent="0.25">
      <c r="A440" s="69">
        <f t="shared" si="82"/>
        <v>3211</v>
      </c>
      <c r="B440" s="70">
        <f t="shared" si="78"/>
        <v>62</v>
      </c>
      <c r="C440" s="85" t="str">
        <f t="shared" si="79"/>
        <v>092</v>
      </c>
      <c r="D440" s="85" t="str">
        <f t="shared" si="80"/>
        <v>0922</v>
      </c>
      <c r="E440" s="86" t="s">
        <v>186</v>
      </c>
      <c r="F440" s="87">
        <v>32</v>
      </c>
      <c r="G440" s="156">
        <v>62</v>
      </c>
      <c r="H440" s="89">
        <v>3211</v>
      </c>
      <c r="I440" s="120">
        <v>1367</v>
      </c>
      <c r="J440" s="120">
        <v>1173</v>
      </c>
      <c r="K440" s="91" t="s">
        <v>151</v>
      </c>
      <c r="L440" s="121">
        <v>35000</v>
      </c>
      <c r="M440" s="121">
        <f>+N440-L440</f>
        <v>0</v>
      </c>
      <c r="N440" s="121">
        <v>35000</v>
      </c>
      <c r="O440" s="157">
        <v>6210</v>
      </c>
    </row>
    <row r="441" spans="1:15" ht="25.5" hidden="1" x14ac:dyDescent="0.25">
      <c r="A441" s="69">
        <f t="shared" si="82"/>
        <v>3212</v>
      </c>
      <c r="B441" s="70">
        <f t="shared" si="78"/>
        <v>32</v>
      </c>
      <c r="C441" s="85" t="str">
        <f t="shared" si="79"/>
        <v>092</v>
      </c>
      <c r="D441" s="85" t="str">
        <f t="shared" si="80"/>
        <v>0922</v>
      </c>
      <c r="E441" s="86" t="s">
        <v>186</v>
      </c>
      <c r="F441" s="87">
        <v>32</v>
      </c>
      <c r="G441" s="88">
        <v>32</v>
      </c>
      <c r="H441" s="89">
        <v>3212</v>
      </c>
      <c r="I441" s="120">
        <v>1370</v>
      </c>
      <c r="J441" s="120">
        <v>1174</v>
      </c>
      <c r="K441" s="91" t="s">
        <v>200</v>
      </c>
      <c r="L441" s="121"/>
      <c r="M441" s="121"/>
      <c r="N441" s="121"/>
      <c r="O441" s="155">
        <v>3210</v>
      </c>
    </row>
    <row r="442" spans="1:15" ht="17.25" hidden="1" customHeight="1" x14ac:dyDescent="0.25">
      <c r="A442" s="69">
        <f t="shared" si="82"/>
        <v>3212</v>
      </c>
      <c r="B442" s="70">
        <f t="shared" si="78"/>
        <v>49</v>
      </c>
      <c r="C442" s="85" t="str">
        <f t="shared" si="79"/>
        <v>092</v>
      </c>
      <c r="D442" s="85" t="str">
        <f t="shared" si="80"/>
        <v>0922</v>
      </c>
      <c r="E442" s="86" t="s">
        <v>186</v>
      </c>
      <c r="F442" s="87">
        <v>32</v>
      </c>
      <c r="G442" s="156">
        <v>49</v>
      </c>
      <c r="H442" s="89">
        <v>3212</v>
      </c>
      <c r="I442" s="120">
        <v>1371</v>
      </c>
      <c r="J442" s="120">
        <v>1175</v>
      </c>
      <c r="K442" s="91" t="s">
        <v>200</v>
      </c>
      <c r="L442" s="121"/>
      <c r="M442" s="121"/>
      <c r="N442" s="121"/>
      <c r="O442" s="157">
        <v>4910</v>
      </c>
    </row>
    <row r="443" spans="1:15" ht="17.25" hidden="1" customHeight="1" x14ac:dyDescent="0.25">
      <c r="A443" s="69">
        <f t="shared" si="82"/>
        <v>3212</v>
      </c>
      <c r="B443" s="70">
        <f t="shared" si="78"/>
        <v>54</v>
      </c>
      <c r="C443" s="85" t="str">
        <f>IF(I443&gt;0,LEFT(E443,3),"  ")</f>
        <v>092</v>
      </c>
      <c r="D443" s="85" t="str">
        <f>IF(I443&gt;0,LEFT(E443,4),"  ")</f>
        <v>0922</v>
      </c>
      <c r="E443" s="86" t="s">
        <v>186</v>
      </c>
      <c r="F443" s="87">
        <v>32</v>
      </c>
      <c r="G443" s="156">
        <v>54</v>
      </c>
      <c r="H443" s="89">
        <v>3212</v>
      </c>
      <c r="I443" s="120">
        <v>1372</v>
      </c>
      <c r="J443" s="120">
        <v>1176</v>
      </c>
      <c r="K443" s="91" t="s">
        <v>200</v>
      </c>
      <c r="L443" s="121"/>
      <c r="M443" s="121"/>
      <c r="N443" s="121"/>
      <c r="O443" s="157">
        <v>5410</v>
      </c>
    </row>
    <row r="444" spans="1:15" ht="17.25" hidden="1" customHeight="1" x14ac:dyDescent="0.25">
      <c r="A444" s="69">
        <f t="shared" si="82"/>
        <v>3212</v>
      </c>
      <c r="B444" s="70">
        <f t="shared" si="78"/>
        <v>62</v>
      </c>
      <c r="C444" s="85" t="str">
        <f t="shared" si="79"/>
        <v>092</v>
      </c>
      <c r="D444" s="85" t="str">
        <f t="shared" si="80"/>
        <v>0922</v>
      </c>
      <c r="E444" s="86" t="s">
        <v>186</v>
      </c>
      <c r="F444" s="87">
        <v>32</v>
      </c>
      <c r="G444" s="156">
        <v>62</v>
      </c>
      <c r="H444" s="89">
        <v>3212</v>
      </c>
      <c r="I444" s="120">
        <v>1373</v>
      </c>
      <c r="J444" s="120">
        <v>1177</v>
      </c>
      <c r="K444" s="91" t="s">
        <v>200</v>
      </c>
      <c r="L444" s="121"/>
      <c r="M444" s="121"/>
      <c r="N444" s="121"/>
      <c r="O444" s="157">
        <v>6210</v>
      </c>
    </row>
    <row r="445" spans="1:15" hidden="1" x14ac:dyDescent="0.25">
      <c r="A445" s="69">
        <f t="shared" si="82"/>
        <v>3213</v>
      </c>
      <c r="B445" s="70">
        <f t="shared" si="78"/>
        <v>32</v>
      </c>
      <c r="C445" s="85" t="str">
        <f t="shared" si="79"/>
        <v>092</v>
      </c>
      <c r="D445" s="85" t="str">
        <f t="shared" si="80"/>
        <v>0922</v>
      </c>
      <c r="E445" s="86" t="s">
        <v>186</v>
      </c>
      <c r="F445" s="87">
        <v>32</v>
      </c>
      <c r="G445" s="88">
        <v>32</v>
      </c>
      <c r="H445" s="89">
        <v>3213</v>
      </c>
      <c r="I445" s="120">
        <v>1376</v>
      </c>
      <c r="J445" s="120">
        <v>1178</v>
      </c>
      <c r="K445" s="91" t="s">
        <v>152</v>
      </c>
      <c r="L445" s="121">
        <v>1000</v>
      </c>
      <c r="M445" s="121">
        <f>+N445-L445</f>
        <v>0</v>
      </c>
      <c r="N445" s="121">
        <v>1000</v>
      </c>
      <c r="O445" s="155">
        <v>3210</v>
      </c>
    </row>
    <row r="446" spans="1:15" ht="17.25" hidden="1" customHeight="1" x14ac:dyDescent="0.25">
      <c r="A446" s="69">
        <f t="shared" si="82"/>
        <v>3213</v>
      </c>
      <c r="B446" s="70">
        <f t="shared" si="78"/>
        <v>49</v>
      </c>
      <c r="C446" s="85" t="str">
        <f t="shared" si="79"/>
        <v>092</v>
      </c>
      <c r="D446" s="85" t="str">
        <f t="shared" si="80"/>
        <v>0922</v>
      </c>
      <c r="E446" s="86" t="s">
        <v>186</v>
      </c>
      <c r="F446" s="87">
        <v>32</v>
      </c>
      <c r="G446" s="156">
        <v>49</v>
      </c>
      <c r="H446" s="89">
        <v>3213</v>
      </c>
      <c r="I446" s="120">
        <v>1377</v>
      </c>
      <c r="J446" s="120">
        <v>1179</v>
      </c>
      <c r="K446" s="91" t="s">
        <v>152</v>
      </c>
      <c r="L446" s="121"/>
      <c r="M446" s="121"/>
      <c r="N446" s="121"/>
      <c r="O446" s="157">
        <v>4910</v>
      </c>
    </row>
    <row r="447" spans="1:15" ht="17.25" hidden="1" customHeight="1" x14ac:dyDescent="0.25">
      <c r="A447" s="69">
        <f t="shared" si="82"/>
        <v>3213</v>
      </c>
      <c r="B447" s="70">
        <f t="shared" si="78"/>
        <v>54</v>
      </c>
      <c r="C447" s="85" t="str">
        <f>IF(I447&gt;0,LEFT(E447,3),"  ")</f>
        <v>092</v>
      </c>
      <c r="D447" s="85" t="str">
        <f>IF(I447&gt;0,LEFT(E447,4),"  ")</f>
        <v>0922</v>
      </c>
      <c r="E447" s="86" t="s">
        <v>186</v>
      </c>
      <c r="F447" s="87">
        <v>32</v>
      </c>
      <c r="G447" s="156">
        <v>54</v>
      </c>
      <c r="H447" s="89">
        <v>3213</v>
      </c>
      <c r="I447" s="120">
        <v>1378</v>
      </c>
      <c r="J447" s="120">
        <v>1180</v>
      </c>
      <c r="K447" s="91" t="s">
        <v>152</v>
      </c>
      <c r="L447" s="121">
        <v>1000</v>
      </c>
      <c r="M447" s="121">
        <f>+N447-L447</f>
        <v>0</v>
      </c>
      <c r="N447" s="121">
        <v>1000</v>
      </c>
      <c r="O447" s="157">
        <v>5410</v>
      </c>
    </row>
    <row r="448" spans="1:15" ht="14.25" hidden="1" customHeight="1" x14ac:dyDescent="0.25">
      <c r="A448" s="69">
        <f t="shared" si="82"/>
        <v>3214</v>
      </c>
      <c r="B448" s="70">
        <f t="shared" si="78"/>
        <v>32</v>
      </c>
      <c r="C448" s="85" t="str">
        <f t="shared" si="79"/>
        <v>092</v>
      </c>
      <c r="D448" s="85" t="str">
        <f t="shared" si="80"/>
        <v>0922</v>
      </c>
      <c r="E448" s="86" t="s">
        <v>186</v>
      </c>
      <c r="F448" s="87">
        <v>32</v>
      </c>
      <c r="G448" s="88">
        <v>32</v>
      </c>
      <c r="H448" s="89">
        <v>3214</v>
      </c>
      <c r="I448" s="120">
        <v>1382</v>
      </c>
      <c r="J448" s="120">
        <v>1181</v>
      </c>
      <c r="K448" s="91" t="s">
        <v>153</v>
      </c>
      <c r="L448" s="121"/>
      <c r="M448" s="121"/>
      <c r="N448" s="121"/>
      <c r="O448" s="155">
        <v>3210</v>
      </c>
    </row>
    <row r="449" spans="1:15" ht="17.25" hidden="1" customHeight="1" x14ac:dyDescent="0.25">
      <c r="A449" s="69">
        <f t="shared" si="82"/>
        <v>3214</v>
      </c>
      <c r="B449" s="70">
        <f t="shared" si="78"/>
        <v>49</v>
      </c>
      <c r="C449" s="85" t="str">
        <f t="shared" si="79"/>
        <v>092</v>
      </c>
      <c r="D449" s="85" t="str">
        <f t="shared" si="80"/>
        <v>0922</v>
      </c>
      <c r="E449" s="86" t="s">
        <v>186</v>
      </c>
      <c r="F449" s="87">
        <v>32</v>
      </c>
      <c r="G449" s="156">
        <v>49</v>
      </c>
      <c r="H449" s="89">
        <v>3214</v>
      </c>
      <c r="I449" s="120">
        <v>1383</v>
      </c>
      <c r="J449" s="120">
        <v>1182</v>
      </c>
      <c r="K449" s="91" t="s">
        <v>153</v>
      </c>
      <c r="L449" s="121"/>
      <c r="M449" s="121"/>
      <c r="N449" s="121"/>
      <c r="O449" s="157">
        <v>4910</v>
      </c>
    </row>
    <row r="450" spans="1:15" ht="17.25" hidden="1" customHeight="1" x14ac:dyDescent="0.25">
      <c r="A450" s="69">
        <f t="shared" si="82"/>
        <v>3214</v>
      </c>
      <c r="B450" s="70">
        <f t="shared" si="78"/>
        <v>54</v>
      </c>
      <c r="C450" s="85" t="str">
        <f>IF(I450&gt;0,LEFT(E450,3),"  ")</f>
        <v>092</v>
      </c>
      <c r="D450" s="85" t="str">
        <f>IF(I450&gt;0,LEFT(E450,4),"  ")</f>
        <v>0922</v>
      </c>
      <c r="E450" s="86" t="s">
        <v>186</v>
      </c>
      <c r="F450" s="87">
        <v>32</v>
      </c>
      <c r="G450" s="156">
        <v>54</v>
      </c>
      <c r="H450" s="89">
        <v>3214</v>
      </c>
      <c r="I450" s="120">
        <v>1384</v>
      </c>
      <c r="J450" s="120">
        <v>1183</v>
      </c>
      <c r="K450" s="91" t="s">
        <v>153</v>
      </c>
      <c r="L450" s="121"/>
      <c r="M450" s="121"/>
      <c r="N450" s="121"/>
      <c r="O450" s="157">
        <v>5410</v>
      </c>
    </row>
    <row r="451" spans="1:15" x14ac:dyDescent="0.25">
      <c r="A451" s="69">
        <f t="shared" si="82"/>
        <v>322</v>
      </c>
      <c r="B451" s="70" t="str">
        <f t="shared" si="78"/>
        <v xml:space="preserve"> </v>
      </c>
      <c r="C451" s="85" t="str">
        <f t="shared" si="79"/>
        <v xml:space="preserve">  </v>
      </c>
      <c r="D451" s="85" t="str">
        <f t="shared" si="80"/>
        <v xml:space="preserve">  </v>
      </c>
      <c r="E451" s="86"/>
      <c r="F451" s="87"/>
      <c r="G451" s="88"/>
      <c r="H451" s="89">
        <v>322</v>
      </c>
      <c r="I451" s="90"/>
      <c r="J451" s="90"/>
      <c r="K451" s="91" t="s">
        <v>154</v>
      </c>
      <c r="L451" s="116">
        <f>SUM(L452:L473)</f>
        <v>7800</v>
      </c>
      <c r="M451" s="116">
        <f>SUM(M452:M473)</f>
        <v>0</v>
      </c>
      <c r="N451" s="116">
        <f>SUM(N452:N473)</f>
        <v>7800</v>
      </c>
      <c r="O451" s="122"/>
    </row>
    <row r="452" spans="1:15" ht="25.5" hidden="1" x14ac:dyDescent="0.25">
      <c r="A452" s="69">
        <f t="shared" si="82"/>
        <v>3221</v>
      </c>
      <c r="B452" s="70">
        <f t="shared" si="78"/>
        <v>32</v>
      </c>
      <c r="C452" s="85" t="str">
        <f t="shared" si="79"/>
        <v>092</v>
      </c>
      <c r="D452" s="85" t="str">
        <f t="shared" si="80"/>
        <v>0922</v>
      </c>
      <c r="E452" s="86" t="s">
        <v>186</v>
      </c>
      <c r="F452" s="87">
        <v>32</v>
      </c>
      <c r="G452" s="88">
        <v>32</v>
      </c>
      <c r="H452" s="89">
        <v>3221</v>
      </c>
      <c r="I452" s="119">
        <v>1388</v>
      </c>
      <c r="J452" s="120">
        <v>1184</v>
      </c>
      <c r="K452" s="91" t="s">
        <v>155</v>
      </c>
      <c r="L452" s="121">
        <v>1000</v>
      </c>
      <c r="M452" s="121">
        <f>+N452-L452</f>
        <v>0</v>
      </c>
      <c r="N452" s="121">
        <v>1000</v>
      </c>
      <c r="O452" s="155">
        <v>3210</v>
      </c>
    </row>
    <row r="453" spans="1:15" ht="17.25" hidden="1" customHeight="1" x14ac:dyDescent="0.25">
      <c r="A453" s="69">
        <f t="shared" si="82"/>
        <v>3221</v>
      </c>
      <c r="B453" s="70">
        <f t="shared" si="78"/>
        <v>49</v>
      </c>
      <c r="C453" s="85" t="str">
        <f t="shared" si="79"/>
        <v>092</v>
      </c>
      <c r="D453" s="85" t="str">
        <f t="shared" si="80"/>
        <v>0922</v>
      </c>
      <c r="E453" s="86" t="s">
        <v>186</v>
      </c>
      <c r="F453" s="87">
        <v>32</v>
      </c>
      <c r="G453" s="156">
        <v>49</v>
      </c>
      <c r="H453" s="89">
        <v>3221</v>
      </c>
      <c r="I453" s="119">
        <v>1389</v>
      </c>
      <c r="J453" s="120">
        <v>1185</v>
      </c>
      <c r="K453" s="91" t="s">
        <v>155</v>
      </c>
      <c r="L453" s="121"/>
      <c r="M453" s="121"/>
      <c r="N453" s="121"/>
      <c r="O453" s="157">
        <v>4910</v>
      </c>
    </row>
    <row r="454" spans="1:15" ht="17.25" hidden="1" customHeight="1" x14ac:dyDescent="0.25">
      <c r="A454" s="69">
        <f t="shared" si="82"/>
        <v>3221</v>
      </c>
      <c r="B454" s="70">
        <f t="shared" si="78"/>
        <v>54</v>
      </c>
      <c r="C454" s="85" t="str">
        <f>IF(I454&gt;0,LEFT(E454,3),"  ")</f>
        <v>092</v>
      </c>
      <c r="D454" s="85" t="str">
        <f>IF(I454&gt;0,LEFT(E454,4),"  ")</f>
        <v>0922</v>
      </c>
      <c r="E454" s="86" t="s">
        <v>186</v>
      </c>
      <c r="F454" s="87">
        <v>32</v>
      </c>
      <c r="G454" s="156">
        <v>54</v>
      </c>
      <c r="H454" s="89">
        <v>3221</v>
      </c>
      <c r="I454" s="119">
        <v>1390</v>
      </c>
      <c r="J454" s="120">
        <v>1186</v>
      </c>
      <c r="K454" s="91" t="s">
        <v>155</v>
      </c>
      <c r="L454" s="121">
        <v>5500</v>
      </c>
      <c r="M454" s="121">
        <f>+N454-L454</f>
        <v>0</v>
      </c>
      <c r="N454" s="121">
        <v>5500</v>
      </c>
      <c r="O454" s="157">
        <v>5410</v>
      </c>
    </row>
    <row r="455" spans="1:15" ht="17.25" hidden="1" customHeight="1" x14ac:dyDescent="0.25">
      <c r="A455" s="69">
        <f t="shared" si="82"/>
        <v>3221</v>
      </c>
      <c r="B455" s="70">
        <f t="shared" si="78"/>
        <v>62</v>
      </c>
      <c r="C455" s="85" t="str">
        <f t="shared" ref="C455" si="88">IF(I455&gt;0,LEFT(E455,3),"  ")</f>
        <v>092</v>
      </c>
      <c r="D455" s="85" t="str">
        <f t="shared" ref="D455" si="89">IF(I455&gt;0,LEFT(E455,4),"  ")</f>
        <v>0922</v>
      </c>
      <c r="E455" s="86" t="s">
        <v>186</v>
      </c>
      <c r="F455" s="87">
        <v>32</v>
      </c>
      <c r="G455" s="156">
        <v>62</v>
      </c>
      <c r="H455" s="89">
        <v>3221</v>
      </c>
      <c r="I455" s="119">
        <v>1391</v>
      </c>
      <c r="J455" s="120">
        <v>1187</v>
      </c>
      <c r="K455" s="91" t="s">
        <v>155</v>
      </c>
      <c r="L455" s="121"/>
      <c r="M455" s="121"/>
      <c r="N455" s="121"/>
      <c r="O455" s="157">
        <v>6210</v>
      </c>
    </row>
    <row r="456" spans="1:15" hidden="1" x14ac:dyDescent="0.25">
      <c r="A456" s="69">
        <f t="shared" si="82"/>
        <v>3222</v>
      </c>
      <c r="B456" s="70">
        <f t="shared" si="78"/>
        <v>32</v>
      </c>
      <c r="C456" s="85" t="str">
        <f t="shared" si="79"/>
        <v>092</v>
      </c>
      <c r="D456" s="85" t="str">
        <f t="shared" si="80"/>
        <v>0922</v>
      </c>
      <c r="E456" s="86" t="s">
        <v>186</v>
      </c>
      <c r="F456" s="87">
        <v>32</v>
      </c>
      <c r="G456" s="88">
        <v>32</v>
      </c>
      <c r="H456" s="89">
        <v>3222</v>
      </c>
      <c r="I456" s="119">
        <v>1394</v>
      </c>
      <c r="J456" s="120">
        <v>1188</v>
      </c>
      <c r="K456" s="91" t="s">
        <v>197</v>
      </c>
      <c r="L456" s="121"/>
      <c r="M456" s="121"/>
      <c r="N456" s="121"/>
      <c r="O456" s="155">
        <v>3210</v>
      </c>
    </row>
    <row r="457" spans="1:15" ht="17.25" hidden="1" customHeight="1" x14ac:dyDescent="0.25">
      <c r="A457" s="69">
        <f t="shared" si="82"/>
        <v>3222</v>
      </c>
      <c r="B457" s="70">
        <f t="shared" si="78"/>
        <v>49</v>
      </c>
      <c r="C457" s="85" t="str">
        <f t="shared" si="79"/>
        <v>092</v>
      </c>
      <c r="D457" s="85" t="str">
        <f t="shared" si="80"/>
        <v>0922</v>
      </c>
      <c r="E457" s="86" t="s">
        <v>186</v>
      </c>
      <c r="F457" s="87">
        <v>32</v>
      </c>
      <c r="G457" s="156">
        <v>49</v>
      </c>
      <c r="H457" s="89">
        <v>3222</v>
      </c>
      <c r="I457" s="119">
        <v>1395</v>
      </c>
      <c r="J457" s="120">
        <v>1189</v>
      </c>
      <c r="K457" s="91" t="s">
        <v>197</v>
      </c>
      <c r="L457" s="121"/>
      <c r="M457" s="121"/>
      <c r="N457" s="121"/>
      <c r="O457" s="157">
        <v>4910</v>
      </c>
    </row>
    <row r="458" spans="1:15" ht="17.25" hidden="1" customHeight="1" x14ac:dyDescent="0.25">
      <c r="A458" s="69">
        <f t="shared" si="82"/>
        <v>3222</v>
      </c>
      <c r="B458" s="70">
        <f t="shared" si="78"/>
        <v>54</v>
      </c>
      <c r="C458" s="85" t="str">
        <f>IF(I458&gt;0,LEFT(E458,3),"  ")</f>
        <v>092</v>
      </c>
      <c r="D458" s="85" t="str">
        <f>IF(I458&gt;0,LEFT(E458,4),"  ")</f>
        <v>0922</v>
      </c>
      <c r="E458" s="86" t="s">
        <v>186</v>
      </c>
      <c r="F458" s="87">
        <v>32</v>
      </c>
      <c r="G458" s="156">
        <v>54</v>
      </c>
      <c r="H458" s="89">
        <v>3222</v>
      </c>
      <c r="I458" s="119">
        <v>1396</v>
      </c>
      <c r="J458" s="120">
        <v>1190</v>
      </c>
      <c r="K458" s="91" t="s">
        <v>197</v>
      </c>
      <c r="L458" s="121"/>
      <c r="M458" s="121"/>
      <c r="N458" s="121"/>
      <c r="O458" s="157">
        <v>5410</v>
      </c>
    </row>
    <row r="459" spans="1:15" ht="17.25" hidden="1" customHeight="1" x14ac:dyDescent="0.25">
      <c r="A459" s="69">
        <f t="shared" si="82"/>
        <v>3222</v>
      </c>
      <c r="B459" s="70">
        <f t="shared" si="78"/>
        <v>62</v>
      </c>
      <c r="C459" s="85" t="str">
        <f>IF(I459&gt;0,LEFT(E459,3),"  ")</f>
        <v>092</v>
      </c>
      <c r="D459" s="85" t="str">
        <f>IF(I459&gt;0,LEFT(E459,4),"  ")</f>
        <v>0922</v>
      </c>
      <c r="E459" s="86" t="s">
        <v>186</v>
      </c>
      <c r="F459" s="87">
        <v>32</v>
      </c>
      <c r="G459" s="156">
        <v>62</v>
      </c>
      <c r="H459" s="89">
        <v>3222</v>
      </c>
      <c r="I459" s="119">
        <v>1397</v>
      </c>
      <c r="J459" s="120">
        <v>1190</v>
      </c>
      <c r="K459" s="91" t="s">
        <v>197</v>
      </c>
      <c r="L459" s="121"/>
      <c r="M459" s="121"/>
      <c r="N459" s="121"/>
      <c r="O459" s="157">
        <v>6210</v>
      </c>
    </row>
    <row r="460" spans="1:15" hidden="1" x14ac:dyDescent="0.25">
      <c r="A460" s="69">
        <f t="shared" si="82"/>
        <v>3223</v>
      </c>
      <c r="B460" s="70">
        <f t="shared" si="78"/>
        <v>32</v>
      </c>
      <c r="C460" s="85" t="str">
        <f t="shared" si="79"/>
        <v>092</v>
      </c>
      <c r="D460" s="85" t="str">
        <f t="shared" si="80"/>
        <v>0922</v>
      </c>
      <c r="E460" s="86" t="s">
        <v>186</v>
      </c>
      <c r="F460" s="87">
        <v>32</v>
      </c>
      <c r="G460" s="88">
        <v>32</v>
      </c>
      <c r="H460" s="89">
        <v>3223</v>
      </c>
      <c r="I460" s="119">
        <v>1400</v>
      </c>
      <c r="J460" s="120">
        <v>1191</v>
      </c>
      <c r="K460" s="91" t="s">
        <v>156</v>
      </c>
      <c r="L460" s="121"/>
      <c r="M460" s="121"/>
      <c r="N460" s="121"/>
      <c r="O460" s="155">
        <v>3210</v>
      </c>
    </row>
    <row r="461" spans="1:15" ht="17.25" hidden="1" customHeight="1" x14ac:dyDescent="0.25">
      <c r="A461" s="69">
        <f t="shared" si="82"/>
        <v>3223</v>
      </c>
      <c r="B461" s="70">
        <f t="shared" si="78"/>
        <v>49</v>
      </c>
      <c r="C461" s="85" t="str">
        <f t="shared" si="79"/>
        <v>092</v>
      </c>
      <c r="D461" s="85" t="str">
        <f t="shared" si="80"/>
        <v>0922</v>
      </c>
      <c r="E461" s="86" t="s">
        <v>186</v>
      </c>
      <c r="F461" s="87">
        <v>32</v>
      </c>
      <c r="G461" s="156">
        <v>49</v>
      </c>
      <c r="H461" s="89">
        <v>3223</v>
      </c>
      <c r="I461" s="119">
        <v>1401</v>
      </c>
      <c r="J461" s="120">
        <v>1192</v>
      </c>
      <c r="K461" s="91" t="s">
        <v>156</v>
      </c>
      <c r="L461" s="121"/>
      <c r="M461" s="121"/>
      <c r="N461" s="121"/>
      <c r="O461" s="157">
        <v>4910</v>
      </c>
    </row>
    <row r="462" spans="1:15" ht="17.25" hidden="1" customHeight="1" x14ac:dyDescent="0.25">
      <c r="A462" s="69">
        <f t="shared" si="82"/>
        <v>3223</v>
      </c>
      <c r="B462" s="70">
        <f t="shared" si="78"/>
        <v>54</v>
      </c>
      <c r="C462" s="85" t="str">
        <f t="shared" si="79"/>
        <v>092</v>
      </c>
      <c r="D462" s="85" t="str">
        <f t="shared" si="80"/>
        <v>0922</v>
      </c>
      <c r="E462" s="86" t="s">
        <v>186</v>
      </c>
      <c r="F462" s="87">
        <v>32</v>
      </c>
      <c r="G462" s="156">
        <v>54</v>
      </c>
      <c r="H462" s="89">
        <v>3223</v>
      </c>
      <c r="I462" s="119">
        <v>1402</v>
      </c>
      <c r="J462" s="120">
        <v>1192</v>
      </c>
      <c r="K462" s="91" t="s">
        <v>156</v>
      </c>
      <c r="L462" s="121"/>
      <c r="M462" s="121"/>
      <c r="N462" s="121"/>
      <c r="O462" s="157">
        <v>5410</v>
      </c>
    </row>
    <row r="463" spans="1:15" ht="25.5" hidden="1" x14ac:dyDescent="0.25">
      <c r="A463" s="69">
        <f t="shared" si="82"/>
        <v>3224</v>
      </c>
      <c r="B463" s="70">
        <f t="shared" si="78"/>
        <v>32</v>
      </c>
      <c r="C463" s="85" t="str">
        <f t="shared" si="79"/>
        <v>092</v>
      </c>
      <c r="D463" s="85" t="str">
        <f t="shared" si="80"/>
        <v>0922</v>
      </c>
      <c r="E463" s="86" t="s">
        <v>186</v>
      </c>
      <c r="F463" s="87">
        <v>32</v>
      </c>
      <c r="G463" s="88">
        <v>32</v>
      </c>
      <c r="H463" s="89">
        <v>3224</v>
      </c>
      <c r="I463" s="119">
        <v>1406</v>
      </c>
      <c r="J463" s="120">
        <v>1193</v>
      </c>
      <c r="K463" s="91" t="s">
        <v>157</v>
      </c>
      <c r="L463" s="121">
        <v>1000</v>
      </c>
      <c r="M463" s="121">
        <f>+N463-L463</f>
        <v>0</v>
      </c>
      <c r="N463" s="121">
        <v>1000</v>
      </c>
      <c r="O463" s="155">
        <v>3210</v>
      </c>
    </row>
    <row r="464" spans="1:15" ht="17.25" hidden="1" customHeight="1" x14ac:dyDescent="0.25">
      <c r="A464" s="69">
        <f t="shared" si="82"/>
        <v>3224</v>
      </c>
      <c r="B464" s="70">
        <f t="shared" si="78"/>
        <v>49</v>
      </c>
      <c r="C464" s="85" t="str">
        <f t="shared" si="79"/>
        <v>092</v>
      </c>
      <c r="D464" s="85" t="str">
        <f t="shared" si="80"/>
        <v>0922</v>
      </c>
      <c r="E464" s="86" t="s">
        <v>186</v>
      </c>
      <c r="F464" s="87">
        <v>32</v>
      </c>
      <c r="G464" s="156">
        <v>49</v>
      </c>
      <c r="H464" s="89">
        <v>3224</v>
      </c>
      <c r="I464" s="119">
        <v>1407</v>
      </c>
      <c r="J464" s="120">
        <v>1194</v>
      </c>
      <c r="K464" s="91" t="s">
        <v>157</v>
      </c>
      <c r="L464" s="121"/>
      <c r="M464" s="121"/>
      <c r="N464" s="121"/>
      <c r="O464" s="157">
        <v>4910</v>
      </c>
    </row>
    <row r="465" spans="1:15" ht="17.25" hidden="1" customHeight="1" x14ac:dyDescent="0.25">
      <c r="A465" s="69">
        <f t="shared" si="82"/>
        <v>3224</v>
      </c>
      <c r="B465" s="70">
        <f t="shared" si="78"/>
        <v>54</v>
      </c>
      <c r="C465" s="85" t="str">
        <f>IF(I465&gt;0,LEFT(E465,3),"  ")</f>
        <v>092</v>
      </c>
      <c r="D465" s="85" t="str">
        <f>IF(I465&gt;0,LEFT(E465,4),"  ")</f>
        <v>0922</v>
      </c>
      <c r="E465" s="86" t="s">
        <v>186</v>
      </c>
      <c r="F465" s="87">
        <v>32</v>
      </c>
      <c r="G465" s="156">
        <v>54</v>
      </c>
      <c r="H465" s="89">
        <v>3224</v>
      </c>
      <c r="I465" s="119">
        <v>1408</v>
      </c>
      <c r="J465" s="120">
        <v>1195</v>
      </c>
      <c r="K465" s="91" t="s">
        <v>157</v>
      </c>
      <c r="L465" s="121"/>
      <c r="M465" s="121"/>
      <c r="N465" s="121"/>
      <c r="O465" s="157">
        <v>5410</v>
      </c>
    </row>
    <row r="466" spans="1:15" hidden="1" x14ac:dyDescent="0.25">
      <c r="A466" s="69">
        <f t="shared" si="82"/>
        <v>3225</v>
      </c>
      <c r="B466" s="70">
        <f t="shared" si="78"/>
        <v>32</v>
      </c>
      <c r="C466" s="85" t="str">
        <f t="shared" si="79"/>
        <v>092</v>
      </c>
      <c r="D466" s="85" t="str">
        <f t="shared" si="80"/>
        <v>0922</v>
      </c>
      <c r="E466" s="86" t="s">
        <v>186</v>
      </c>
      <c r="F466" s="87">
        <v>32</v>
      </c>
      <c r="G466" s="88">
        <v>32</v>
      </c>
      <c r="H466" s="89">
        <v>3225</v>
      </c>
      <c r="I466" s="119">
        <v>1412</v>
      </c>
      <c r="J466" s="120">
        <v>1196</v>
      </c>
      <c r="K466" s="91" t="s">
        <v>158</v>
      </c>
      <c r="L466" s="121">
        <v>300</v>
      </c>
      <c r="M466" s="121">
        <f>+N466-L466</f>
        <v>0</v>
      </c>
      <c r="N466" s="121">
        <v>300</v>
      </c>
      <c r="O466" s="155">
        <v>3210</v>
      </c>
    </row>
    <row r="467" spans="1:15" ht="17.25" hidden="1" customHeight="1" x14ac:dyDescent="0.25">
      <c r="A467" s="69">
        <f t="shared" si="82"/>
        <v>3225</v>
      </c>
      <c r="B467" s="70">
        <f t="shared" si="78"/>
        <v>49</v>
      </c>
      <c r="C467" s="85" t="str">
        <f t="shared" si="79"/>
        <v>092</v>
      </c>
      <c r="D467" s="85" t="str">
        <f t="shared" si="80"/>
        <v>0922</v>
      </c>
      <c r="E467" s="86" t="s">
        <v>186</v>
      </c>
      <c r="F467" s="87">
        <v>32</v>
      </c>
      <c r="G467" s="156">
        <v>49</v>
      </c>
      <c r="H467" s="89">
        <v>3225</v>
      </c>
      <c r="I467" s="119">
        <v>1413</v>
      </c>
      <c r="J467" s="120">
        <v>1197</v>
      </c>
      <c r="K467" s="91" t="s">
        <v>158</v>
      </c>
      <c r="L467" s="121"/>
      <c r="M467" s="121"/>
      <c r="N467" s="121"/>
      <c r="O467" s="157">
        <v>4910</v>
      </c>
    </row>
    <row r="468" spans="1:15" ht="17.25" hidden="1" customHeight="1" x14ac:dyDescent="0.25">
      <c r="A468" s="69">
        <f t="shared" si="82"/>
        <v>3225</v>
      </c>
      <c r="B468" s="70">
        <f t="shared" si="78"/>
        <v>54</v>
      </c>
      <c r="C468" s="85" t="str">
        <f>IF(I468&gt;0,LEFT(E468,3),"  ")</f>
        <v>092</v>
      </c>
      <c r="D468" s="85" t="str">
        <f>IF(I468&gt;0,LEFT(E468,4),"  ")</f>
        <v>0922</v>
      </c>
      <c r="E468" s="86" t="s">
        <v>186</v>
      </c>
      <c r="F468" s="87">
        <v>32</v>
      </c>
      <c r="G468" s="156">
        <v>54</v>
      </c>
      <c r="H468" s="89">
        <v>3225</v>
      </c>
      <c r="I468" s="119">
        <v>1414</v>
      </c>
      <c r="J468" s="120">
        <v>1198</v>
      </c>
      <c r="K468" s="91" t="s">
        <v>158</v>
      </c>
      <c r="L468" s="121"/>
      <c r="M468" s="121"/>
      <c r="N468" s="121"/>
      <c r="O468" s="157">
        <v>5410</v>
      </c>
    </row>
    <row r="469" spans="1:15" ht="17.25" hidden="1" customHeight="1" x14ac:dyDescent="0.25">
      <c r="A469" s="69">
        <f t="shared" si="82"/>
        <v>3225</v>
      </c>
      <c r="B469" s="70">
        <f t="shared" si="78"/>
        <v>62</v>
      </c>
      <c r="C469" s="85" t="str">
        <f t="shared" ref="C469" si="90">IF(I469&gt;0,LEFT(E469,3),"  ")</f>
        <v>092</v>
      </c>
      <c r="D469" s="85" t="str">
        <f t="shared" ref="D469" si="91">IF(I469&gt;0,LEFT(E469,4),"  ")</f>
        <v>0922</v>
      </c>
      <c r="E469" s="86" t="s">
        <v>186</v>
      </c>
      <c r="F469" s="87">
        <v>32</v>
      </c>
      <c r="G469" s="156">
        <v>62</v>
      </c>
      <c r="H469" s="89">
        <v>3225</v>
      </c>
      <c r="I469" s="119">
        <v>1415</v>
      </c>
      <c r="J469" s="120">
        <v>1199</v>
      </c>
      <c r="K469" s="91" t="s">
        <v>158</v>
      </c>
      <c r="L469" s="121"/>
      <c r="M469" s="121"/>
      <c r="N469" s="121"/>
      <c r="O469" s="157">
        <v>6210</v>
      </c>
    </row>
    <row r="470" spans="1:15" ht="25.5" hidden="1" x14ac:dyDescent="0.25">
      <c r="A470" s="69">
        <f t="shared" si="82"/>
        <v>3227</v>
      </c>
      <c r="B470" s="70">
        <f t="shared" si="78"/>
        <v>32</v>
      </c>
      <c r="C470" s="85" t="str">
        <f t="shared" si="79"/>
        <v>092</v>
      </c>
      <c r="D470" s="85" t="str">
        <f t="shared" si="80"/>
        <v>0922</v>
      </c>
      <c r="E470" s="86" t="s">
        <v>186</v>
      </c>
      <c r="F470" s="87">
        <v>32</v>
      </c>
      <c r="G470" s="88">
        <v>32</v>
      </c>
      <c r="H470" s="89">
        <v>3227</v>
      </c>
      <c r="I470" s="119">
        <v>1418</v>
      </c>
      <c r="J470" s="120">
        <v>1200</v>
      </c>
      <c r="K470" s="91" t="s">
        <v>159</v>
      </c>
      <c r="L470" s="121"/>
      <c r="M470" s="121"/>
      <c r="N470" s="121"/>
      <c r="O470" s="155">
        <v>3210</v>
      </c>
    </row>
    <row r="471" spans="1:15" ht="17.25" hidden="1" customHeight="1" x14ac:dyDescent="0.25">
      <c r="A471" s="69">
        <f>H471</f>
        <v>3227</v>
      </c>
      <c r="B471" s="70">
        <f t="shared" si="78"/>
        <v>49</v>
      </c>
      <c r="C471" s="85" t="str">
        <f t="shared" si="79"/>
        <v>092</v>
      </c>
      <c r="D471" s="85" t="str">
        <f t="shared" si="80"/>
        <v>0922</v>
      </c>
      <c r="E471" s="86" t="s">
        <v>186</v>
      </c>
      <c r="F471" s="87">
        <v>32</v>
      </c>
      <c r="G471" s="156">
        <v>49</v>
      </c>
      <c r="H471" s="89">
        <v>3227</v>
      </c>
      <c r="I471" s="119">
        <v>1419</v>
      </c>
      <c r="J471" s="120">
        <v>1201</v>
      </c>
      <c r="K471" s="91" t="s">
        <v>159</v>
      </c>
      <c r="L471" s="121"/>
      <c r="M471" s="121"/>
      <c r="N471" s="121"/>
      <c r="O471" s="157">
        <v>4910</v>
      </c>
    </row>
    <row r="472" spans="1:15" ht="17.25" hidden="1" customHeight="1" x14ac:dyDescent="0.25">
      <c r="A472" s="69">
        <f t="shared" ref="A472" si="92">H472</f>
        <v>3227</v>
      </c>
      <c r="B472" s="70">
        <f t="shared" si="78"/>
        <v>54</v>
      </c>
      <c r="C472" s="85" t="str">
        <f t="shared" si="79"/>
        <v>092</v>
      </c>
      <c r="D472" s="85" t="str">
        <f t="shared" si="80"/>
        <v>0922</v>
      </c>
      <c r="E472" s="86" t="s">
        <v>186</v>
      </c>
      <c r="F472" s="87">
        <v>32</v>
      </c>
      <c r="G472" s="156">
        <v>54</v>
      </c>
      <c r="H472" s="89">
        <v>3227</v>
      </c>
      <c r="I472" s="119">
        <v>1420</v>
      </c>
      <c r="J472" s="120">
        <v>1192</v>
      </c>
      <c r="K472" s="91" t="s">
        <v>159</v>
      </c>
      <c r="L472" s="121"/>
      <c r="M472" s="121"/>
      <c r="N472" s="121"/>
      <c r="O472" s="157">
        <v>5410</v>
      </c>
    </row>
    <row r="473" spans="1:15" ht="17.25" hidden="1" customHeight="1" x14ac:dyDescent="0.25">
      <c r="A473" s="69">
        <f t="shared" si="82"/>
        <v>3227</v>
      </c>
      <c r="B473" s="70">
        <f t="shared" si="78"/>
        <v>62</v>
      </c>
      <c r="C473" s="85" t="str">
        <f>IF(I473&gt;0,LEFT(E473,3),"  ")</f>
        <v>092</v>
      </c>
      <c r="D473" s="85" t="str">
        <f>IF(I473&gt;0,LEFT(E473,4),"  ")</f>
        <v>0922</v>
      </c>
      <c r="E473" s="86" t="s">
        <v>186</v>
      </c>
      <c r="F473" s="87">
        <v>32</v>
      </c>
      <c r="G473" s="156">
        <v>62</v>
      </c>
      <c r="H473" s="89">
        <v>3227</v>
      </c>
      <c r="I473" s="119">
        <v>1421</v>
      </c>
      <c r="J473" s="120">
        <v>1202</v>
      </c>
      <c r="K473" s="91" t="s">
        <v>159</v>
      </c>
      <c r="L473" s="121"/>
      <c r="M473" s="121"/>
      <c r="N473" s="121"/>
      <c r="O473" s="157">
        <v>6210</v>
      </c>
    </row>
    <row r="474" spans="1:15" x14ac:dyDescent="0.25">
      <c r="A474" s="69">
        <f t="shared" si="82"/>
        <v>323</v>
      </c>
      <c r="B474" s="70" t="str">
        <f t="shared" si="78"/>
        <v xml:space="preserve"> </v>
      </c>
      <c r="C474" s="85" t="str">
        <f t="shared" si="79"/>
        <v xml:space="preserve">  </v>
      </c>
      <c r="D474" s="85" t="str">
        <f t="shared" si="80"/>
        <v xml:space="preserve">  </v>
      </c>
      <c r="E474" s="86"/>
      <c r="F474" s="87"/>
      <c r="G474" s="88"/>
      <c r="H474" s="89">
        <v>323</v>
      </c>
      <c r="I474" s="90"/>
      <c r="J474" s="90"/>
      <c r="K474" s="91" t="s">
        <v>145</v>
      </c>
      <c r="L474" s="116">
        <f>SUM(L475:L504)</f>
        <v>6880</v>
      </c>
      <c r="M474" s="116">
        <f>SUM(M475:M504)</f>
        <v>0</v>
      </c>
      <c r="N474" s="116">
        <f>SUM(N475:N504)</f>
        <v>6880</v>
      </c>
      <c r="O474" s="122"/>
    </row>
    <row r="475" spans="1:15" hidden="1" x14ac:dyDescent="0.25">
      <c r="A475" s="69">
        <f t="shared" si="82"/>
        <v>3231</v>
      </c>
      <c r="B475" s="70">
        <f t="shared" si="78"/>
        <v>32</v>
      </c>
      <c r="C475" s="85" t="str">
        <f t="shared" si="79"/>
        <v>092</v>
      </c>
      <c r="D475" s="85" t="str">
        <f t="shared" si="80"/>
        <v>0922</v>
      </c>
      <c r="E475" s="86" t="s">
        <v>186</v>
      </c>
      <c r="F475" s="87">
        <v>32</v>
      </c>
      <c r="G475" s="88">
        <v>32</v>
      </c>
      <c r="H475" s="89">
        <v>3231</v>
      </c>
      <c r="I475" s="119">
        <v>1424</v>
      </c>
      <c r="J475" s="120">
        <v>1203</v>
      </c>
      <c r="K475" s="91" t="s">
        <v>160</v>
      </c>
      <c r="L475" s="121">
        <v>100</v>
      </c>
      <c r="M475" s="121">
        <f>+N475-L475</f>
        <v>0</v>
      </c>
      <c r="N475" s="121">
        <v>100</v>
      </c>
      <c r="O475" s="155">
        <v>3210</v>
      </c>
    </row>
    <row r="476" spans="1:15" ht="17.25" hidden="1" customHeight="1" x14ac:dyDescent="0.25">
      <c r="A476" s="69">
        <f t="shared" si="82"/>
        <v>3231</v>
      </c>
      <c r="B476" s="70">
        <f t="shared" si="78"/>
        <v>49</v>
      </c>
      <c r="C476" s="85" t="str">
        <f t="shared" si="79"/>
        <v>092</v>
      </c>
      <c r="D476" s="85" t="str">
        <f t="shared" si="80"/>
        <v>0922</v>
      </c>
      <c r="E476" s="86" t="s">
        <v>186</v>
      </c>
      <c r="F476" s="87">
        <v>32</v>
      </c>
      <c r="G476" s="156">
        <v>49</v>
      </c>
      <c r="H476" s="89">
        <v>3231</v>
      </c>
      <c r="I476" s="119">
        <v>1425</v>
      </c>
      <c r="J476" s="120">
        <v>1204</v>
      </c>
      <c r="K476" s="91" t="s">
        <v>160</v>
      </c>
      <c r="L476" s="121">
        <v>700</v>
      </c>
      <c r="M476" s="121">
        <f>+N476-L476</f>
        <v>0</v>
      </c>
      <c r="N476" s="121">
        <v>700</v>
      </c>
      <c r="O476" s="157">
        <v>4910</v>
      </c>
    </row>
    <row r="477" spans="1:15" ht="17.25" hidden="1" customHeight="1" x14ac:dyDescent="0.25">
      <c r="A477" s="69">
        <f t="shared" si="82"/>
        <v>3231</v>
      </c>
      <c r="B477" s="70">
        <f t="shared" si="78"/>
        <v>54</v>
      </c>
      <c r="C477" s="85" t="str">
        <f>IF(I477&gt;0,LEFT(E477,3),"  ")</f>
        <v>092</v>
      </c>
      <c r="D477" s="85" t="str">
        <f>IF(I477&gt;0,LEFT(E477,4),"  ")</f>
        <v>0922</v>
      </c>
      <c r="E477" s="86" t="s">
        <v>186</v>
      </c>
      <c r="F477" s="87">
        <v>32</v>
      </c>
      <c r="G477" s="156">
        <v>54</v>
      </c>
      <c r="H477" s="89">
        <v>3231</v>
      </c>
      <c r="I477" s="119">
        <v>1426</v>
      </c>
      <c r="J477" s="120">
        <v>1205</v>
      </c>
      <c r="K477" s="91" t="s">
        <v>160</v>
      </c>
      <c r="L477" s="121"/>
      <c r="M477" s="121"/>
      <c r="N477" s="121"/>
      <c r="O477" s="157">
        <v>5410</v>
      </c>
    </row>
    <row r="478" spans="1:15" ht="25.5" hidden="1" x14ac:dyDescent="0.25">
      <c r="A478" s="69">
        <f t="shared" si="82"/>
        <v>3232</v>
      </c>
      <c r="B478" s="70">
        <f t="shared" si="78"/>
        <v>32</v>
      </c>
      <c r="C478" s="85" t="str">
        <f t="shared" si="79"/>
        <v>092</v>
      </c>
      <c r="D478" s="85" t="str">
        <f t="shared" si="80"/>
        <v>0922</v>
      </c>
      <c r="E478" s="86" t="s">
        <v>186</v>
      </c>
      <c r="F478" s="87">
        <v>32</v>
      </c>
      <c r="G478" s="88">
        <v>32</v>
      </c>
      <c r="H478" s="89">
        <v>3232</v>
      </c>
      <c r="I478" s="119">
        <v>1430</v>
      </c>
      <c r="J478" s="120">
        <v>1206</v>
      </c>
      <c r="K478" s="91" t="s">
        <v>146</v>
      </c>
      <c r="L478" s="121"/>
      <c r="M478" s="121"/>
      <c r="N478" s="121"/>
      <c r="O478" s="155">
        <v>3210</v>
      </c>
    </row>
    <row r="479" spans="1:15" ht="17.25" hidden="1" customHeight="1" x14ac:dyDescent="0.25">
      <c r="A479" s="69">
        <f t="shared" si="82"/>
        <v>3232</v>
      </c>
      <c r="B479" s="70">
        <f t="shared" si="78"/>
        <v>49</v>
      </c>
      <c r="C479" s="85" t="str">
        <f t="shared" si="79"/>
        <v>092</v>
      </c>
      <c r="D479" s="85" t="str">
        <f t="shared" si="80"/>
        <v>0922</v>
      </c>
      <c r="E479" s="86" t="s">
        <v>186</v>
      </c>
      <c r="F479" s="87">
        <v>32</v>
      </c>
      <c r="G479" s="156">
        <v>49</v>
      </c>
      <c r="H479" s="89">
        <v>3232</v>
      </c>
      <c r="I479" s="119">
        <v>1431</v>
      </c>
      <c r="J479" s="120">
        <v>1207</v>
      </c>
      <c r="K479" s="91" t="s">
        <v>146</v>
      </c>
      <c r="L479" s="121"/>
      <c r="M479" s="121"/>
      <c r="N479" s="121"/>
      <c r="O479" s="157">
        <v>4910</v>
      </c>
    </row>
    <row r="480" spans="1:15" ht="17.25" hidden="1" customHeight="1" x14ac:dyDescent="0.25">
      <c r="A480" s="69">
        <f t="shared" si="82"/>
        <v>3232</v>
      </c>
      <c r="B480" s="70">
        <f t="shared" ref="B480:B543" si="93">IF(J480&gt;0,G480," ")</f>
        <v>54</v>
      </c>
      <c r="C480" s="85" t="str">
        <f t="shared" si="79"/>
        <v>092</v>
      </c>
      <c r="D480" s="85" t="str">
        <f t="shared" si="80"/>
        <v>0922</v>
      </c>
      <c r="E480" s="86" t="s">
        <v>186</v>
      </c>
      <c r="F480" s="87">
        <v>32</v>
      </c>
      <c r="G480" s="156">
        <v>54</v>
      </c>
      <c r="H480" s="89">
        <v>3232</v>
      </c>
      <c r="I480" s="119">
        <v>1432</v>
      </c>
      <c r="J480" s="120">
        <v>1207</v>
      </c>
      <c r="K480" s="91" t="s">
        <v>146</v>
      </c>
      <c r="L480" s="121"/>
      <c r="M480" s="121"/>
      <c r="N480" s="121"/>
      <c r="O480" s="157">
        <v>5410</v>
      </c>
    </row>
    <row r="481" spans="1:15" hidden="1" x14ac:dyDescent="0.25">
      <c r="A481" s="69">
        <f t="shared" si="82"/>
        <v>3233</v>
      </c>
      <c r="B481" s="70">
        <f t="shared" si="93"/>
        <v>32</v>
      </c>
      <c r="C481" s="85" t="str">
        <f t="shared" si="79"/>
        <v>092</v>
      </c>
      <c r="D481" s="85" t="str">
        <f t="shared" si="80"/>
        <v>0922</v>
      </c>
      <c r="E481" s="86" t="s">
        <v>186</v>
      </c>
      <c r="F481" s="87">
        <v>32</v>
      </c>
      <c r="G481" s="88">
        <v>32</v>
      </c>
      <c r="H481" s="89">
        <v>3233</v>
      </c>
      <c r="I481" s="119">
        <v>1436</v>
      </c>
      <c r="J481" s="120">
        <v>1208</v>
      </c>
      <c r="K481" s="91" t="s">
        <v>161</v>
      </c>
      <c r="L481" s="121"/>
      <c r="M481" s="121"/>
      <c r="N481" s="121"/>
      <c r="O481" s="155">
        <v>3210</v>
      </c>
    </row>
    <row r="482" spans="1:15" ht="17.25" hidden="1" customHeight="1" x14ac:dyDescent="0.25">
      <c r="A482" s="69">
        <f t="shared" si="82"/>
        <v>3233</v>
      </c>
      <c r="B482" s="70">
        <f t="shared" si="93"/>
        <v>49</v>
      </c>
      <c r="C482" s="85" t="str">
        <f t="shared" si="79"/>
        <v>092</v>
      </c>
      <c r="D482" s="85" t="str">
        <f t="shared" si="80"/>
        <v>0922</v>
      </c>
      <c r="E482" s="86" t="s">
        <v>186</v>
      </c>
      <c r="F482" s="87">
        <v>32</v>
      </c>
      <c r="G482" s="156">
        <v>49</v>
      </c>
      <c r="H482" s="89">
        <v>3233</v>
      </c>
      <c r="I482" s="120">
        <v>1437</v>
      </c>
      <c r="J482" s="120">
        <v>1209</v>
      </c>
      <c r="K482" s="91" t="s">
        <v>161</v>
      </c>
      <c r="L482" s="121"/>
      <c r="M482" s="121"/>
      <c r="N482" s="121"/>
      <c r="O482" s="157">
        <v>4910</v>
      </c>
    </row>
    <row r="483" spans="1:15" ht="17.25" hidden="1" customHeight="1" x14ac:dyDescent="0.25">
      <c r="A483" s="69">
        <f t="shared" si="82"/>
        <v>3233</v>
      </c>
      <c r="B483" s="70">
        <f t="shared" si="93"/>
        <v>54</v>
      </c>
      <c r="C483" s="85" t="str">
        <f>IF(I483&gt;0,LEFT(E483,3),"  ")</f>
        <v>092</v>
      </c>
      <c r="D483" s="85" t="str">
        <f>IF(I483&gt;0,LEFT(E483,4),"  ")</f>
        <v>0922</v>
      </c>
      <c r="E483" s="86" t="s">
        <v>186</v>
      </c>
      <c r="F483" s="87">
        <v>32</v>
      </c>
      <c r="G483" s="156">
        <v>54</v>
      </c>
      <c r="H483" s="89">
        <v>3233</v>
      </c>
      <c r="I483" s="120">
        <v>1438</v>
      </c>
      <c r="J483" s="120">
        <v>1210</v>
      </c>
      <c r="K483" s="91" t="s">
        <v>161</v>
      </c>
      <c r="L483" s="121"/>
      <c r="M483" s="121"/>
      <c r="N483" s="121"/>
      <c r="O483" s="157">
        <v>5410</v>
      </c>
    </row>
    <row r="484" spans="1:15" hidden="1" x14ac:dyDescent="0.25">
      <c r="A484" s="69">
        <f t="shared" si="82"/>
        <v>3234</v>
      </c>
      <c r="B484" s="70">
        <f t="shared" si="93"/>
        <v>32</v>
      </c>
      <c r="C484" s="85" t="str">
        <f t="shared" si="79"/>
        <v>092</v>
      </c>
      <c r="D484" s="85" t="str">
        <f t="shared" si="80"/>
        <v>0922</v>
      </c>
      <c r="E484" s="86" t="s">
        <v>186</v>
      </c>
      <c r="F484" s="87">
        <v>32</v>
      </c>
      <c r="G484" s="88">
        <v>32</v>
      </c>
      <c r="H484" s="89">
        <v>3234</v>
      </c>
      <c r="I484" s="120">
        <v>1442</v>
      </c>
      <c r="J484" s="120">
        <v>1211</v>
      </c>
      <c r="K484" s="91" t="s">
        <v>162</v>
      </c>
      <c r="L484" s="121"/>
      <c r="M484" s="121"/>
      <c r="N484" s="121"/>
      <c r="O484" s="155">
        <v>3210</v>
      </c>
    </row>
    <row r="485" spans="1:15" ht="17.25" hidden="1" customHeight="1" x14ac:dyDescent="0.25">
      <c r="A485" s="69">
        <f t="shared" ref="A485:A501" si="94">H485</f>
        <v>3234</v>
      </c>
      <c r="B485" s="70">
        <f t="shared" si="93"/>
        <v>49</v>
      </c>
      <c r="C485" s="85" t="str">
        <f t="shared" si="79"/>
        <v>092</v>
      </c>
      <c r="D485" s="85" t="str">
        <f t="shared" si="80"/>
        <v>0922</v>
      </c>
      <c r="E485" s="86" t="s">
        <v>186</v>
      </c>
      <c r="F485" s="87">
        <v>32</v>
      </c>
      <c r="G485" s="156">
        <v>49</v>
      </c>
      <c r="H485" s="89">
        <v>3234</v>
      </c>
      <c r="I485" s="120">
        <v>1443</v>
      </c>
      <c r="J485" s="120">
        <v>1212</v>
      </c>
      <c r="K485" s="91" t="s">
        <v>162</v>
      </c>
      <c r="L485" s="121"/>
      <c r="M485" s="121"/>
      <c r="N485" s="121"/>
      <c r="O485" s="157">
        <v>4910</v>
      </c>
    </row>
    <row r="486" spans="1:15" ht="17.25" hidden="1" customHeight="1" x14ac:dyDescent="0.25">
      <c r="C486" s="85"/>
      <c r="D486" s="85"/>
      <c r="E486" s="86" t="s">
        <v>186</v>
      </c>
      <c r="F486" s="87"/>
      <c r="G486" s="156">
        <v>54</v>
      </c>
      <c r="H486" s="89">
        <v>3234</v>
      </c>
      <c r="I486" s="120">
        <v>1444</v>
      </c>
      <c r="J486" s="120"/>
      <c r="K486" s="91" t="s">
        <v>162</v>
      </c>
      <c r="L486" s="121"/>
      <c r="M486" s="121"/>
      <c r="N486" s="121"/>
      <c r="O486" s="157">
        <v>5410</v>
      </c>
    </row>
    <row r="487" spans="1:15" hidden="1" x14ac:dyDescent="0.25">
      <c r="A487" s="69">
        <f t="shared" si="94"/>
        <v>3235</v>
      </c>
      <c r="B487" s="70">
        <f t="shared" si="93"/>
        <v>32</v>
      </c>
      <c r="C487" s="85" t="str">
        <f t="shared" si="79"/>
        <v>092</v>
      </c>
      <c r="D487" s="85" t="str">
        <f t="shared" si="80"/>
        <v>0922</v>
      </c>
      <c r="E487" s="86" t="s">
        <v>186</v>
      </c>
      <c r="F487" s="87">
        <v>32</v>
      </c>
      <c r="G487" s="88">
        <v>32</v>
      </c>
      <c r="H487" s="89">
        <v>3235</v>
      </c>
      <c r="I487" s="120">
        <v>1448</v>
      </c>
      <c r="J487" s="120">
        <v>1213</v>
      </c>
      <c r="K487" s="91" t="s">
        <v>163</v>
      </c>
      <c r="L487" s="121"/>
      <c r="M487" s="121"/>
      <c r="N487" s="121"/>
      <c r="O487" s="155">
        <v>3210</v>
      </c>
    </row>
    <row r="488" spans="1:15" ht="17.25" hidden="1" customHeight="1" x14ac:dyDescent="0.25">
      <c r="A488" s="69">
        <f t="shared" si="94"/>
        <v>3235</v>
      </c>
      <c r="B488" s="70">
        <f t="shared" si="93"/>
        <v>49</v>
      </c>
      <c r="C488" s="85" t="str">
        <f t="shared" si="79"/>
        <v>092</v>
      </c>
      <c r="D488" s="85" t="str">
        <f t="shared" si="80"/>
        <v>0922</v>
      </c>
      <c r="E488" s="86" t="s">
        <v>186</v>
      </c>
      <c r="F488" s="87">
        <v>32</v>
      </c>
      <c r="G488" s="156">
        <v>49</v>
      </c>
      <c r="H488" s="89">
        <v>3235</v>
      </c>
      <c r="I488" s="120">
        <v>1449</v>
      </c>
      <c r="J488" s="120">
        <v>1214</v>
      </c>
      <c r="K488" s="91" t="s">
        <v>163</v>
      </c>
      <c r="L488" s="121"/>
      <c r="M488" s="121"/>
      <c r="N488" s="121"/>
      <c r="O488" s="157">
        <v>4910</v>
      </c>
    </row>
    <row r="489" spans="1:15" ht="17.25" hidden="1" customHeight="1" x14ac:dyDescent="0.25">
      <c r="A489" s="69">
        <f t="shared" si="94"/>
        <v>3235</v>
      </c>
      <c r="B489" s="70">
        <f t="shared" si="93"/>
        <v>54</v>
      </c>
      <c r="C489" s="85" t="str">
        <f>IF(I489&gt;0,LEFT(E489,3),"  ")</f>
        <v>092</v>
      </c>
      <c r="D489" s="85" t="str">
        <f>IF(I489&gt;0,LEFT(E489,4),"  ")</f>
        <v>0922</v>
      </c>
      <c r="E489" s="86" t="s">
        <v>186</v>
      </c>
      <c r="F489" s="87">
        <v>32</v>
      </c>
      <c r="G489" s="156">
        <v>54</v>
      </c>
      <c r="H489" s="89">
        <v>3235</v>
      </c>
      <c r="I489" s="120">
        <v>1450</v>
      </c>
      <c r="J489" s="120">
        <v>1215</v>
      </c>
      <c r="K489" s="91" t="s">
        <v>163</v>
      </c>
      <c r="L489" s="121"/>
      <c r="M489" s="121"/>
      <c r="N489" s="121"/>
      <c r="O489" s="157">
        <v>5410</v>
      </c>
    </row>
    <row r="490" spans="1:15" hidden="1" x14ac:dyDescent="0.25">
      <c r="A490" s="69">
        <f t="shared" si="94"/>
        <v>3236</v>
      </c>
      <c r="B490" s="70">
        <f t="shared" si="93"/>
        <v>32</v>
      </c>
      <c r="C490" s="85" t="str">
        <f t="shared" si="79"/>
        <v>092</v>
      </c>
      <c r="D490" s="85" t="str">
        <f t="shared" si="80"/>
        <v>0922</v>
      </c>
      <c r="E490" s="86" t="s">
        <v>186</v>
      </c>
      <c r="F490" s="87">
        <v>32</v>
      </c>
      <c r="G490" s="88">
        <v>32</v>
      </c>
      <c r="H490" s="89">
        <v>3236</v>
      </c>
      <c r="I490" s="120">
        <v>1454</v>
      </c>
      <c r="J490" s="120">
        <v>1216</v>
      </c>
      <c r="K490" s="91" t="s">
        <v>164</v>
      </c>
      <c r="L490" s="121"/>
      <c r="M490" s="121"/>
      <c r="N490" s="121"/>
      <c r="O490" s="155">
        <v>3210</v>
      </c>
    </row>
    <row r="491" spans="1:15" ht="17.25" hidden="1" customHeight="1" x14ac:dyDescent="0.25">
      <c r="A491" s="69">
        <f t="shared" si="94"/>
        <v>3236</v>
      </c>
      <c r="B491" s="70">
        <f t="shared" si="93"/>
        <v>49</v>
      </c>
      <c r="C491" s="85" t="str">
        <f t="shared" si="79"/>
        <v>092</v>
      </c>
      <c r="D491" s="85" t="str">
        <f t="shared" si="80"/>
        <v>0922</v>
      </c>
      <c r="E491" s="86" t="s">
        <v>186</v>
      </c>
      <c r="F491" s="87">
        <v>32</v>
      </c>
      <c r="G491" s="156">
        <v>49</v>
      </c>
      <c r="H491" s="89">
        <v>3236</v>
      </c>
      <c r="I491" s="120">
        <v>1455</v>
      </c>
      <c r="J491" s="120">
        <v>1217</v>
      </c>
      <c r="K491" s="91" t="s">
        <v>164</v>
      </c>
      <c r="L491" s="121"/>
      <c r="M491" s="121"/>
      <c r="N491" s="121"/>
      <c r="O491" s="157">
        <v>4910</v>
      </c>
    </row>
    <row r="492" spans="1:15" ht="17.25" hidden="1" customHeight="1" x14ac:dyDescent="0.25">
      <c r="C492" s="85"/>
      <c r="D492" s="85"/>
      <c r="E492" s="86" t="s">
        <v>186</v>
      </c>
      <c r="F492" s="87"/>
      <c r="G492" s="156">
        <v>54</v>
      </c>
      <c r="H492" s="89">
        <v>3236</v>
      </c>
      <c r="I492" s="120">
        <v>1456</v>
      </c>
      <c r="J492" s="120"/>
      <c r="K492" s="91" t="s">
        <v>164</v>
      </c>
      <c r="L492" s="121"/>
      <c r="M492" s="121"/>
      <c r="N492" s="121"/>
      <c r="O492" s="157">
        <v>5410</v>
      </c>
    </row>
    <row r="493" spans="1:15" hidden="1" x14ac:dyDescent="0.25">
      <c r="A493" s="69">
        <f t="shared" si="94"/>
        <v>3237</v>
      </c>
      <c r="B493" s="70">
        <f t="shared" si="93"/>
        <v>32</v>
      </c>
      <c r="C493" s="85" t="str">
        <f t="shared" si="79"/>
        <v>092</v>
      </c>
      <c r="D493" s="85" t="str">
        <f t="shared" si="80"/>
        <v>0922</v>
      </c>
      <c r="E493" s="86" t="s">
        <v>186</v>
      </c>
      <c r="F493" s="87">
        <v>32</v>
      </c>
      <c r="G493" s="88">
        <v>32</v>
      </c>
      <c r="H493" s="89">
        <v>3237</v>
      </c>
      <c r="I493" s="120">
        <v>1460</v>
      </c>
      <c r="J493" s="120">
        <v>1218</v>
      </c>
      <c r="K493" s="91" t="s">
        <v>165</v>
      </c>
      <c r="L493" s="121">
        <v>650</v>
      </c>
      <c r="M493" s="121">
        <f>+N493-L493</f>
        <v>0</v>
      </c>
      <c r="N493" s="121">
        <v>650</v>
      </c>
      <c r="O493" s="155">
        <v>3210</v>
      </c>
    </row>
    <row r="494" spans="1:15" ht="17.25" hidden="1" customHeight="1" x14ac:dyDescent="0.25">
      <c r="A494" s="69">
        <f t="shared" si="94"/>
        <v>3237</v>
      </c>
      <c r="B494" s="70">
        <f t="shared" si="93"/>
        <v>49</v>
      </c>
      <c r="C494" s="85" t="str">
        <f t="shared" si="79"/>
        <v>092</v>
      </c>
      <c r="D494" s="85" t="str">
        <f t="shared" si="80"/>
        <v>0922</v>
      </c>
      <c r="E494" s="86" t="s">
        <v>186</v>
      </c>
      <c r="F494" s="87">
        <v>32</v>
      </c>
      <c r="G494" s="156">
        <v>49</v>
      </c>
      <c r="H494" s="89">
        <v>3237</v>
      </c>
      <c r="I494" s="120">
        <v>1461</v>
      </c>
      <c r="J494" s="120">
        <v>1219</v>
      </c>
      <c r="K494" s="91" t="s">
        <v>165</v>
      </c>
      <c r="L494" s="121">
        <v>1800</v>
      </c>
      <c r="M494" s="121">
        <f>+N494-L494</f>
        <v>0</v>
      </c>
      <c r="N494" s="121">
        <v>1800</v>
      </c>
      <c r="O494" s="157">
        <v>4910</v>
      </c>
    </row>
    <row r="495" spans="1:15" ht="17.25" hidden="1" customHeight="1" x14ac:dyDescent="0.25">
      <c r="A495" s="69">
        <f t="shared" si="94"/>
        <v>3237</v>
      </c>
      <c r="B495" s="70">
        <f t="shared" si="93"/>
        <v>54</v>
      </c>
      <c r="C495" s="85" t="str">
        <f>IF(I495&gt;0,LEFT(E495,3),"  ")</f>
        <v>092</v>
      </c>
      <c r="D495" s="85" t="str">
        <f>IF(I495&gt;0,LEFT(E495,4),"  ")</f>
        <v>0922</v>
      </c>
      <c r="E495" s="86" t="s">
        <v>186</v>
      </c>
      <c r="F495" s="87">
        <v>32</v>
      </c>
      <c r="G495" s="156">
        <v>54</v>
      </c>
      <c r="H495" s="89">
        <v>3237</v>
      </c>
      <c r="I495" s="120">
        <v>1462</v>
      </c>
      <c r="J495" s="120">
        <v>1220</v>
      </c>
      <c r="K495" s="91" t="s">
        <v>165</v>
      </c>
      <c r="L495" s="121">
        <v>2630</v>
      </c>
      <c r="M495" s="121">
        <f>+N495-L495</f>
        <v>0</v>
      </c>
      <c r="N495" s="121">
        <v>2630</v>
      </c>
      <c r="O495" s="157">
        <v>5410</v>
      </c>
    </row>
    <row r="496" spans="1:15" ht="17.25" hidden="1" customHeight="1" x14ac:dyDescent="0.25">
      <c r="A496" s="69">
        <f t="shared" si="94"/>
        <v>3237</v>
      </c>
      <c r="B496" s="70">
        <f t="shared" si="93"/>
        <v>62</v>
      </c>
      <c r="C496" s="85" t="str">
        <f t="shared" ref="C496" si="95">IF(I496&gt;0,LEFT(E496,3),"  ")</f>
        <v>092</v>
      </c>
      <c r="D496" s="85" t="str">
        <f t="shared" ref="D496" si="96">IF(I496&gt;0,LEFT(E496,4),"  ")</f>
        <v>0922</v>
      </c>
      <c r="E496" s="86" t="s">
        <v>186</v>
      </c>
      <c r="F496" s="87">
        <v>32</v>
      </c>
      <c r="G496" s="156">
        <v>62</v>
      </c>
      <c r="H496" s="89">
        <v>3237</v>
      </c>
      <c r="I496" s="120">
        <v>1463</v>
      </c>
      <c r="J496" s="120">
        <v>1221</v>
      </c>
      <c r="K496" s="91" t="s">
        <v>165</v>
      </c>
      <c r="L496" s="121"/>
      <c r="M496" s="121"/>
      <c r="N496" s="121"/>
      <c r="O496" s="157">
        <v>6210</v>
      </c>
    </row>
    <row r="497" spans="1:15" hidden="1" x14ac:dyDescent="0.25">
      <c r="A497" s="69">
        <f t="shared" si="94"/>
        <v>3238</v>
      </c>
      <c r="B497" s="70">
        <f t="shared" si="93"/>
        <v>32</v>
      </c>
      <c r="C497" s="85" t="str">
        <f t="shared" si="79"/>
        <v>092</v>
      </c>
      <c r="D497" s="85" t="str">
        <f t="shared" si="80"/>
        <v>0922</v>
      </c>
      <c r="E497" s="86" t="s">
        <v>186</v>
      </c>
      <c r="F497" s="87">
        <v>32</v>
      </c>
      <c r="G497" s="88">
        <v>32</v>
      </c>
      <c r="H497" s="89">
        <v>3238</v>
      </c>
      <c r="I497" s="120">
        <v>1466</v>
      </c>
      <c r="J497" s="120">
        <v>1222</v>
      </c>
      <c r="K497" s="91" t="s">
        <v>166</v>
      </c>
      <c r="L497" s="121"/>
      <c r="M497" s="121"/>
      <c r="N497" s="121"/>
      <c r="O497" s="155">
        <v>3210</v>
      </c>
    </row>
    <row r="498" spans="1:15" ht="17.25" hidden="1" customHeight="1" x14ac:dyDescent="0.25">
      <c r="A498" s="69">
        <f t="shared" si="94"/>
        <v>3238</v>
      </c>
      <c r="B498" s="70">
        <f t="shared" si="93"/>
        <v>49</v>
      </c>
      <c r="C498" s="85" t="str">
        <f t="shared" si="79"/>
        <v>092</v>
      </c>
      <c r="D498" s="85" t="str">
        <f t="shared" si="80"/>
        <v>0922</v>
      </c>
      <c r="E498" s="86" t="s">
        <v>186</v>
      </c>
      <c r="F498" s="87">
        <v>32</v>
      </c>
      <c r="G498" s="156">
        <v>49</v>
      </c>
      <c r="H498" s="89">
        <v>3238</v>
      </c>
      <c r="I498" s="120">
        <v>1467</v>
      </c>
      <c r="J498" s="120">
        <v>1223</v>
      </c>
      <c r="K498" s="91" t="s">
        <v>166</v>
      </c>
      <c r="L498" s="121"/>
      <c r="M498" s="121"/>
      <c r="N498" s="121"/>
      <c r="O498" s="157">
        <v>4910</v>
      </c>
    </row>
    <row r="499" spans="1:15" ht="17.25" hidden="1" customHeight="1" x14ac:dyDescent="0.25">
      <c r="C499" s="85"/>
      <c r="D499" s="85"/>
      <c r="E499" s="86" t="s">
        <v>186</v>
      </c>
      <c r="F499" s="87"/>
      <c r="G499" s="156">
        <v>54</v>
      </c>
      <c r="H499" s="89">
        <v>3238</v>
      </c>
      <c r="I499" s="119">
        <v>1468</v>
      </c>
      <c r="J499" s="120"/>
      <c r="K499" s="91" t="s">
        <v>166</v>
      </c>
      <c r="L499" s="121"/>
      <c r="M499" s="121"/>
      <c r="N499" s="121"/>
      <c r="O499" s="157">
        <v>5410</v>
      </c>
    </row>
    <row r="500" spans="1:15" hidden="1" x14ac:dyDescent="0.25">
      <c r="A500" s="69">
        <f t="shared" si="94"/>
        <v>3239</v>
      </c>
      <c r="B500" s="70">
        <f t="shared" si="93"/>
        <v>32</v>
      </c>
      <c r="C500" s="85" t="str">
        <f t="shared" si="79"/>
        <v>092</v>
      </c>
      <c r="D500" s="85" t="str">
        <f t="shared" si="80"/>
        <v>0922</v>
      </c>
      <c r="E500" s="86" t="s">
        <v>186</v>
      </c>
      <c r="F500" s="87">
        <v>32</v>
      </c>
      <c r="G500" s="88">
        <v>32</v>
      </c>
      <c r="H500" s="89">
        <v>3239</v>
      </c>
      <c r="I500" s="120">
        <v>1472</v>
      </c>
      <c r="J500" s="120">
        <v>1224</v>
      </c>
      <c r="K500" s="91" t="s">
        <v>167</v>
      </c>
      <c r="L500" s="121">
        <v>1000</v>
      </c>
      <c r="M500" s="121">
        <f>+N500-L500</f>
        <v>0</v>
      </c>
      <c r="N500" s="121">
        <v>1000</v>
      </c>
      <c r="O500" s="155">
        <v>3210</v>
      </c>
    </row>
    <row r="501" spans="1:15" ht="17.25" hidden="1" customHeight="1" x14ac:dyDescent="0.25">
      <c r="A501" s="69">
        <f t="shared" si="94"/>
        <v>3239</v>
      </c>
      <c r="B501" s="70">
        <f t="shared" si="93"/>
        <v>49</v>
      </c>
      <c r="C501" s="85" t="str">
        <f t="shared" si="79"/>
        <v>092</v>
      </c>
      <c r="D501" s="85" t="str">
        <f t="shared" si="80"/>
        <v>0922</v>
      </c>
      <c r="E501" s="86" t="s">
        <v>186</v>
      </c>
      <c r="F501" s="87">
        <v>32</v>
      </c>
      <c r="G501" s="156">
        <v>49</v>
      </c>
      <c r="H501" s="89">
        <v>3239</v>
      </c>
      <c r="I501" s="120">
        <v>1473</v>
      </c>
      <c r="J501" s="120">
        <v>1225</v>
      </c>
      <c r="K501" s="91" t="s">
        <v>167</v>
      </c>
      <c r="L501" s="121"/>
      <c r="M501" s="121"/>
      <c r="N501" s="121"/>
      <c r="O501" s="157">
        <v>4910</v>
      </c>
    </row>
    <row r="502" spans="1:15" ht="17.25" hidden="1" customHeight="1" x14ac:dyDescent="0.25">
      <c r="A502" s="69">
        <f>H502</f>
        <v>3239</v>
      </c>
      <c r="B502" s="70">
        <f t="shared" si="93"/>
        <v>54</v>
      </c>
      <c r="C502" s="85" t="str">
        <f t="shared" si="79"/>
        <v>092</v>
      </c>
      <c r="D502" s="85" t="str">
        <f t="shared" si="80"/>
        <v>0922</v>
      </c>
      <c r="E502" s="86" t="s">
        <v>186</v>
      </c>
      <c r="F502" s="87">
        <v>32</v>
      </c>
      <c r="G502" s="156">
        <v>54</v>
      </c>
      <c r="H502" s="89">
        <v>3239</v>
      </c>
      <c r="I502" s="120">
        <v>1474</v>
      </c>
      <c r="J502" s="120">
        <v>1226</v>
      </c>
      <c r="K502" s="91" t="s">
        <v>167</v>
      </c>
      <c r="L502" s="121"/>
      <c r="M502" s="121"/>
      <c r="N502" s="121"/>
      <c r="O502" s="157">
        <v>5410</v>
      </c>
    </row>
    <row r="503" spans="1:15" ht="17.25" hidden="1" customHeight="1" x14ac:dyDescent="0.25">
      <c r="A503" s="69">
        <f t="shared" ref="A503:A583" si="97">H503</f>
        <v>3239</v>
      </c>
      <c r="B503" s="70">
        <f t="shared" si="93"/>
        <v>62</v>
      </c>
      <c r="C503" s="85" t="str">
        <f t="shared" si="79"/>
        <v>092</v>
      </c>
      <c r="D503" s="85" t="str">
        <f t="shared" si="80"/>
        <v>0922</v>
      </c>
      <c r="E503" s="86" t="s">
        <v>186</v>
      </c>
      <c r="F503" s="87">
        <v>32</v>
      </c>
      <c r="G503" s="156">
        <v>62</v>
      </c>
      <c r="H503" s="89">
        <v>3239</v>
      </c>
      <c r="I503" s="120">
        <v>1475</v>
      </c>
      <c r="J503" s="120">
        <v>1227</v>
      </c>
      <c r="K503" s="91" t="s">
        <v>167</v>
      </c>
      <c r="L503" s="121"/>
      <c r="M503" s="121"/>
      <c r="N503" s="121"/>
      <c r="O503" s="157">
        <v>6210</v>
      </c>
    </row>
    <row r="504" spans="1:15" ht="17.25" hidden="1" customHeight="1" x14ac:dyDescent="0.25">
      <c r="A504" s="69">
        <f t="shared" si="97"/>
        <v>3239</v>
      </c>
      <c r="B504" s="70">
        <f t="shared" si="93"/>
        <v>72</v>
      </c>
      <c r="C504" s="85" t="str">
        <f>IF(I504&gt;0,LEFT(E504,3),"  ")</f>
        <v>092</v>
      </c>
      <c r="D504" s="85" t="str">
        <f>IF(I504&gt;0,LEFT(E504,4),"  ")</f>
        <v>0922</v>
      </c>
      <c r="E504" s="86" t="s">
        <v>186</v>
      </c>
      <c r="F504" s="87">
        <v>32</v>
      </c>
      <c r="G504" s="156">
        <v>72</v>
      </c>
      <c r="H504" s="89">
        <v>3239</v>
      </c>
      <c r="I504" s="120">
        <v>1476</v>
      </c>
      <c r="J504" s="120">
        <v>1228</v>
      </c>
      <c r="K504" s="91" t="s">
        <v>167</v>
      </c>
      <c r="L504" s="121"/>
      <c r="M504" s="121"/>
      <c r="N504" s="121"/>
      <c r="O504" s="157">
        <v>7210</v>
      </c>
    </row>
    <row r="505" spans="1:15" ht="25.5" hidden="1" x14ac:dyDescent="0.25">
      <c r="A505" s="69">
        <f t="shared" si="97"/>
        <v>324</v>
      </c>
      <c r="B505" s="70" t="str">
        <f t="shared" si="93"/>
        <v xml:space="preserve"> </v>
      </c>
      <c r="C505" s="85" t="str">
        <f t="shared" si="79"/>
        <v/>
      </c>
      <c r="D505" s="85" t="str">
        <f t="shared" si="80"/>
        <v/>
      </c>
      <c r="E505" s="86"/>
      <c r="F505" s="87"/>
      <c r="G505" s="88"/>
      <c r="H505" s="89">
        <v>324</v>
      </c>
      <c r="I505" s="120">
        <v>1474</v>
      </c>
      <c r="J505" s="90"/>
      <c r="K505" s="91" t="s">
        <v>168</v>
      </c>
      <c r="L505" s="116">
        <f>SUM(L506:L509)</f>
        <v>0</v>
      </c>
      <c r="M505" s="116">
        <f>SUM(M506:M509)</f>
        <v>0</v>
      </c>
      <c r="N505" s="116">
        <f t="shared" ref="N505" si="98">SUM(N506:N509)</f>
        <v>0</v>
      </c>
      <c r="O505" s="122"/>
    </row>
    <row r="506" spans="1:15" ht="25.5" hidden="1" x14ac:dyDescent="0.25">
      <c r="A506" s="69">
        <f t="shared" si="97"/>
        <v>3241</v>
      </c>
      <c r="B506" s="70">
        <f t="shared" si="93"/>
        <v>32</v>
      </c>
      <c r="C506" s="85" t="str">
        <f t="shared" si="79"/>
        <v>092</v>
      </c>
      <c r="D506" s="85" t="str">
        <f t="shared" si="80"/>
        <v>0922</v>
      </c>
      <c r="E506" s="86" t="s">
        <v>186</v>
      </c>
      <c r="F506" s="87">
        <v>32</v>
      </c>
      <c r="G506" s="88">
        <v>32</v>
      </c>
      <c r="H506" s="89">
        <v>3241</v>
      </c>
      <c r="I506" s="120">
        <v>1478</v>
      </c>
      <c r="J506" s="120">
        <v>1229</v>
      </c>
      <c r="K506" s="91" t="s">
        <v>168</v>
      </c>
      <c r="L506" s="121"/>
      <c r="M506" s="121"/>
      <c r="N506" s="121"/>
      <c r="O506" s="155">
        <v>3210</v>
      </c>
    </row>
    <row r="507" spans="1:15" ht="17.25" hidden="1" customHeight="1" x14ac:dyDescent="0.25">
      <c r="A507" s="69">
        <f t="shared" si="97"/>
        <v>3241</v>
      </c>
      <c r="B507" s="70">
        <f t="shared" si="93"/>
        <v>49</v>
      </c>
      <c r="C507" s="85" t="str">
        <f t="shared" si="79"/>
        <v>092</v>
      </c>
      <c r="D507" s="85" t="str">
        <f t="shared" si="80"/>
        <v>0922</v>
      </c>
      <c r="E507" s="86" t="s">
        <v>186</v>
      </c>
      <c r="F507" s="87">
        <v>32</v>
      </c>
      <c r="G507" s="156">
        <v>49</v>
      </c>
      <c r="H507" s="89">
        <v>3241</v>
      </c>
      <c r="I507" s="120">
        <v>1479</v>
      </c>
      <c r="J507" s="120">
        <v>1230</v>
      </c>
      <c r="K507" s="91" t="s">
        <v>168</v>
      </c>
      <c r="L507" s="121"/>
      <c r="M507" s="121"/>
      <c r="N507" s="121"/>
      <c r="O507" s="157">
        <v>4910</v>
      </c>
    </row>
    <row r="508" spans="1:15" ht="17.25" hidden="1" customHeight="1" x14ac:dyDescent="0.25">
      <c r="A508" s="69">
        <f t="shared" si="97"/>
        <v>3241</v>
      </c>
      <c r="B508" s="70">
        <f t="shared" si="93"/>
        <v>54</v>
      </c>
      <c r="C508" s="85" t="str">
        <f>IF(I508&gt;0,LEFT(E508,3),"  ")</f>
        <v>092</v>
      </c>
      <c r="D508" s="85" t="str">
        <f>IF(I508&gt;0,LEFT(E508,4),"  ")</f>
        <v>0922</v>
      </c>
      <c r="E508" s="86" t="s">
        <v>186</v>
      </c>
      <c r="F508" s="87">
        <v>32</v>
      </c>
      <c r="G508" s="156">
        <v>54</v>
      </c>
      <c r="H508" s="89">
        <v>3241</v>
      </c>
      <c r="I508" s="120">
        <v>1480</v>
      </c>
      <c r="J508" s="120">
        <v>1231</v>
      </c>
      <c r="K508" s="91" t="s">
        <v>168</v>
      </c>
      <c r="L508" s="121"/>
      <c r="M508" s="121"/>
      <c r="N508" s="121"/>
      <c r="O508" s="157">
        <v>5410</v>
      </c>
    </row>
    <row r="509" spans="1:15" ht="17.25" hidden="1" customHeight="1" x14ac:dyDescent="0.25">
      <c r="A509" s="69">
        <f t="shared" si="97"/>
        <v>3241</v>
      </c>
      <c r="B509" s="70">
        <f t="shared" si="93"/>
        <v>62</v>
      </c>
      <c r="C509" s="85" t="str">
        <f>IF(I509&gt;0,LEFT(E509,3),"  ")</f>
        <v>092</v>
      </c>
      <c r="D509" s="85" t="str">
        <f>IF(I509&gt;0,LEFT(E509,4),"  ")</f>
        <v>0922</v>
      </c>
      <c r="E509" s="86" t="s">
        <v>186</v>
      </c>
      <c r="F509" s="87">
        <v>32</v>
      </c>
      <c r="G509" s="156">
        <v>62</v>
      </c>
      <c r="H509" s="89">
        <v>3241</v>
      </c>
      <c r="I509" s="119">
        <v>1481</v>
      </c>
      <c r="J509" s="120">
        <v>1231</v>
      </c>
      <c r="K509" s="91" t="s">
        <v>168</v>
      </c>
      <c r="L509" s="121"/>
      <c r="M509" s="121"/>
      <c r="N509" s="121"/>
      <c r="O509" s="157">
        <v>6210</v>
      </c>
    </row>
    <row r="510" spans="1:15" ht="25.5" x14ac:dyDescent="0.25">
      <c r="A510" s="69">
        <f t="shared" si="97"/>
        <v>329</v>
      </c>
      <c r="B510" s="70" t="str">
        <f t="shared" si="93"/>
        <v xml:space="preserve"> </v>
      </c>
      <c r="C510" s="85" t="str">
        <f t="shared" si="79"/>
        <v xml:space="preserve">  </v>
      </c>
      <c r="D510" s="85" t="str">
        <f t="shared" si="80"/>
        <v xml:space="preserve">  </v>
      </c>
      <c r="E510" s="86"/>
      <c r="F510" s="87"/>
      <c r="G510" s="88"/>
      <c r="H510" s="89">
        <v>329</v>
      </c>
      <c r="I510" s="90"/>
      <c r="J510" s="90"/>
      <c r="K510" s="91" t="s">
        <v>169</v>
      </c>
      <c r="L510" s="116">
        <f>SUM(L511:L532)</f>
        <v>34370</v>
      </c>
      <c r="M510" s="116">
        <f>SUM(M511:M532)</f>
        <v>45600</v>
      </c>
      <c r="N510" s="116">
        <f>SUM(N511:N532)</f>
        <v>79970</v>
      </c>
      <c r="O510" s="122"/>
    </row>
    <row r="511" spans="1:15" ht="17.25" hidden="1" customHeight="1" x14ac:dyDescent="0.25">
      <c r="A511" s="69">
        <f t="shared" si="97"/>
        <v>3291</v>
      </c>
      <c r="B511" s="70">
        <f t="shared" si="93"/>
        <v>54</v>
      </c>
      <c r="C511" s="85" t="str">
        <f>IF(I511&gt;0,LEFT(E511,3),"  ")</f>
        <v>092</v>
      </c>
      <c r="D511" s="85" t="str">
        <f>IF(I511&gt;0,LEFT(E511,4),"  ")</f>
        <v>0922</v>
      </c>
      <c r="E511" s="86" t="s">
        <v>186</v>
      </c>
      <c r="F511" s="87">
        <v>32</v>
      </c>
      <c r="G511" s="156">
        <v>54</v>
      </c>
      <c r="H511" s="89">
        <v>3291</v>
      </c>
      <c r="I511" s="120">
        <v>1486</v>
      </c>
      <c r="J511" s="120">
        <v>1232</v>
      </c>
      <c r="K511" s="133" t="s">
        <v>219</v>
      </c>
      <c r="L511" s="121"/>
      <c r="M511" s="121"/>
      <c r="N511" s="121"/>
      <c r="O511" s="157">
        <v>5410</v>
      </c>
    </row>
    <row r="512" spans="1:15" hidden="1" x14ac:dyDescent="0.25">
      <c r="A512" s="69">
        <f t="shared" si="97"/>
        <v>3292</v>
      </c>
      <c r="B512" s="70">
        <f t="shared" si="93"/>
        <v>32</v>
      </c>
      <c r="C512" s="85" t="str">
        <f>IF(I512&gt;0,LEFT(E512,3),"  ")</f>
        <v>092</v>
      </c>
      <c r="D512" s="85" t="str">
        <f>IF(I512&gt;0,LEFT(E512,4),"  ")</f>
        <v>0922</v>
      </c>
      <c r="E512" s="86" t="s">
        <v>186</v>
      </c>
      <c r="F512" s="87">
        <v>32</v>
      </c>
      <c r="G512" s="88">
        <v>32</v>
      </c>
      <c r="H512" s="89">
        <v>3292</v>
      </c>
      <c r="I512" s="120">
        <v>1490</v>
      </c>
      <c r="J512" s="120">
        <v>1233</v>
      </c>
      <c r="K512" s="91" t="s">
        <v>170</v>
      </c>
      <c r="L512" s="121"/>
      <c r="M512" s="121"/>
      <c r="N512" s="121"/>
      <c r="O512" s="155">
        <v>3210</v>
      </c>
    </row>
    <row r="513" spans="1:15" ht="17.25" hidden="1" customHeight="1" x14ac:dyDescent="0.25">
      <c r="A513" s="69">
        <f t="shared" si="97"/>
        <v>3292</v>
      </c>
      <c r="B513" s="70">
        <f t="shared" si="93"/>
        <v>49</v>
      </c>
      <c r="C513" s="85" t="str">
        <f t="shared" ref="C513" si="99">IF(I513&gt;0,LEFT(E513,3),"  ")</f>
        <v>092</v>
      </c>
      <c r="D513" s="85" t="str">
        <f t="shared" ref="D513" si="100">IF(I513&gt;0,LEFT(E513,4),"  ")</f>
        <v>0922</v>
      </c>
      <c r="E513" s="86" t="s">
        <v>186</v>
      </c>
      <c r="F513" s="87">
        <v>32</v>
      </c>
      <c r="G513" s="156">
        <v>49</v>
      </c>
      <c r="H513" s="89">
        <v>3292</v>
      </c>
      <c r="I513" s="120">
        <v>1491</v>
      </c>
      <c r="J513" s="120">
        <v>1234</v>
      </c>
      <c r="K513" s="91" t="s">
        <v>170</v>
      </c>
      <c r="L513" s="121"/>
      <c r="M513" s="121"/>
      <c r="N513" s="121"/>
      <c r="O513" s="157">
        <v>4910</v>
      </c>
    </row>
    <row r="514" spans="1:15" ht="17.25" hidden="1" customHeight="1" x14ac:dyDescent="0.25">
      <c r="A514" s="69">
        <f t="shared" si="97"/>
        <v>3292</v>
      </c>
      <c r="B514" s="70">
        <f t="shared" si="93"/>
        <v>54</v>
      </c>
      <c r="C514" s="85" t="str">
        <f>IF(I514&gt;0,LEFT(E514,3),"  ")</f>
        <v>092</v>
      </c>
      <c r="D514" s="85" t="str">
        <f>IF(I514&gt;0,LEFT(E514,4),"  ")</f>
        <v>0922</v>
      </c>
      <c r="E514" s="86" t="s">
        <v>186</v>
      </c>
      <c r="F514" s="87">
        <v>32</v>
      </c>
      <c r="G514" s="156">
        <v>54</v>
      </c>
      <c r="H514" s="89">
        <v>3292</v>
      </c>
      <c r="I514" s="120">
        <v>1492</v>
      </c>
      <c r="J514" s="120">
        <v>1235</v>
      </c>
      <c r="K514" s="91" t="s">
        <v>170</v>
      </c>
      <c r="L514" s="121"/>
      <c r="M514" s="121"/>
      <c r="N514" s="121"/>
      <c r="O514" s="157">
        <v>5410</v>
      </c>
    </row>
    <row r="515" spans="1:15" hidden="1" x14ac:dyDescent="0.25">
      <c r="A515" s="69">
        <f t="shared" si="97"/>
        <v>3293</v>
      </c>
      <c r="B515" s="70">
        <f t="shared" si="93"/>
        <v>32</v>
      </c>
      <c r="C515" s="85" t="str">
        <f t="shared" si="79"/>
        <v>092</v>
      </c>
      <c r="D515" s="85" t="str">
        <f t="shared" si="80"/>
        <v>0922</v>
      </c>
      <c r="E515" s="86" t="s">
        <v>186</v>
      </c>
      <c r="F515" s="87">
        <v>32</v>
      </c>
      <c r="G515" s="88">
        <v>32</v>
      </c>
      <c r="H515" s="89">
        <v>3293</v>
      </c>
      <c r="I515" s="120">
        <v>1496</v>
      </c>
      <c r="J515" s="120">
        <v>1236</v>
      </c>
      <c r="K515" s="91" t="s">
        <v>171</v>
      </c>
      <c r="L515" s="121">
        <v>7000</v>
      </c>
      <c r="M515" s="121">
        <f>+N515-L515</f>
        <v>0</v>
      </c>
      <c r="N515" s="121">
        <v>7000</v>
      </c>
      <c r="O515" s="155">
        <v>3210</v>
      </c>
    </row>
    <row r="516" spans="1:15" ht="17.25" hidden="1" customHeight="1" x14ac:dyDescent="0.25">
      <c r="A516" s="69">
        <f t="shared" si="97"/>
        <v>3293</v>
      </c>
      <c r="B516" s="70">
        <f t="shared" si="93"/>
        <v>49</v>
      </c>
      <c r="C516" s="85" t="str">
        <f t="shared" si="79"/>
        <v>092</v>
      </c>
      <c r="D516" s="85" t="str">
        <f t="shared" si="80"/>
        <v>0922</v>
      </c>
      <c r="E516" s="86" t="s">
        <v>186</v>
      </c>
      <c r="F516" s="87">
        <v>32</v>
      </c>
      <c r="G516" s="156">
        <v>49</v>
      </c>
      <c r="H516" s="89">
        <v>3293</v>
      </c>
      <c r="I516" s="120">
        <v>1497</v>
      </c>
      <c r="J516" s="120">
        <v>1237</v>
      </c>
      <c r="K516" s="91" t="s">
        <v>171</v>
      </c>
      <c r="L516" s="121">
        <v>200</v>
      </c>
      <c r="M516" s="121">
        <f>+N516-L516</f>
        <v>0</v>
      </c>
      <c r="N516" s="121">
        <v>200</v>
      </c>
      <c r="O516" s="157">
        <v>4910</v>
      </c>
    </row>
    <row r="517" spans="1:15" ht="17.25" hidden="1" customHeight="1" x14ac:dyDescent="0.25">
      <c r="A517" s="69">
        <f t="shared" si="97"/>
        <v>3293</v>
      </c>
      <c r="B517" s="70">
        <f t="shared" si="93"/>
        <v>54</v>
      </c>
      <c r="C517" s="85" t="str">
        <f>IF(I517&gt;0,LEFT(E517,3),"  ")</f>
        <v>092</v>
      </c>
      <c r="D517" s="85" t="str">
        <f>IF(I517&gt;0,LEFT(E517,4),"  ")</f>
        <v>0922</v>
      </c>
      <c r="E517" s="86" t="s">
        <v>186</v>
      </c>
      <c r="F517" s="87">
        <v>32</v>
      </c>
      <c r="G517" s="156">
        <v>54</v>
      </c>
      <c r="H517" s="89">
        <v>3293</v>
      </c>
      <c r="I517" s="120">
        <v>1498</v>
      </c>
      <c r="J517" s="120">
        <v>1238</v>
      </c>
      <c r="K517" s="91" t="s">
        <v>171</v>
      </c>
      <c r="L517" s="121">
        <v>1000</v>
      </c>
      <c r="M517" s="121">
        <f>+N517-L517</f>
        <v>0</v>
      </c>
      <c r="N517" s="121">
        <v>1000</v>
      </c>
      <c r="O517" s="157">
        <v>5410</v>
      </c>
    </row>
    <row r="518" spans="1:15" ht="17.25" hidden="1" customHeight="1" x14ac:dyDescent="0.25">
      <c r="A518" s="69">
        <f t="shared" si="97"/>
        <v>3293</v>
      </c>
      <c r="B518" s="70">
        <f t="shared" si="93"/>
        <v>62</v>
      </c>
      <c r="C518" s="85" t="str">
        <f t="shared" ref="C518" si="101">IF(I518&gt;0,LEFT(E518,3),"  ")</f>
        <v>092</v>
      </c>
      <c r="D518" s="85" t="str">
        <f t="shared" ref="D518" si="102">IF(I518&gt;0,LEFT(E518,4),"  ")</f>
        <v>0922</v>
      </c>
      <c r="E518" s="86" t="s">
        <v>186</v>
      </c>
      <c r="F518" s="87">
        <v>32</v>
      </c>
      <c r="G518" s="156">
        <v>62</v>
      </c>
      <c r="H518" s="89">
        <v>3293</v>
      </c>
      <c r="I518" s="120">
        <v>1499</v>
      </c>
      <c r="J518" s="120">
        <v>1239</v>
      </c>
      <c r="K518" s="91" t="s">
        <v>171</v>
      </c>
      <c r="L518" s="121"/>
      <c r="M518" s="121"/>
      <c r="N518" s="121"/>
      <c r="O518" s="157">
        <v>6210</v>
      </c>
    </row>
    <row r="519" spans="1:15" hidden="1" x14ac:dyDescent="0.25">
      <c r="A519" s="69">
        <f t="shared" si="97"/>
        <v>3294</v>
      </c>
      <c r="B519" s="70">
        <f t="shared" si="93"/>
        <v>32</v>
      </c>
      <c r="C519" s="85" t="str">
        <f t="shared" si="79"/>
        <v>092</v>
      </c>
      <c r="D519" s="85" t="str">
        <f t="shared" si="80"/>
        <v>0922</v>
      </c>
      <c r="E519" s="86" t="s">
        <v>186</v>
      </c>
      <c r="F519" s="87">
        <v>32</v>
      </c>
      <c r="G519" s="88">
        <v>32</v>
      </c>
      <c r="H519" s="89">
        <v>3294</v>
      </c>
      <c r="I519" s="120">
        <v>1502</v>
      </c>
      <c r="J519" s="120">
        <v>1240</v>
      </c>
      <c r="K519" s="127" t="s">
        <v>172</v>
      </c>
      <c r="L519" s="121"/>
      <c r="M519" s="121"/>
      <c r="N519" s="121"/>
      <c r="O519" s="155">
        <v>3210</v>
      </c>
    </row>
    <row r="520" spans="1:15" ht="17.25" hidden="1" customHeight="1" x14ac:dyDescent="0.25">
      <c r="A520" s="69">
        <f t="shared" si="97"/>
        <v>3294</v>
      </c>
      <c r="B520" s="70">
        <f t="shared" si="93"/>
        <v>49</v>
      </c>
      <c r="C520" s="85" t="str">
        <f t="shared" si="79"/>
        <v>092</v>
      </c>
      <c r="D520" s="85" t="str">
        <f t="shared" si="80"/>
        <v>0922</v>
      </c>
      <c r="E520" s="86" t="s">
        <v>186</v>
      </c>
      <c r="F520" s="87">
        <v>32</v>
      </c>
      <c r="G520" s="156">
        <v>49</v>
      </c>
      <c r="H520" s="89">
        <v>3294</v>
      </c>
      <c r="I520" s="120">
        <v>1503</v>
      </c>
      <c r="J520" s="120">
        <v>1241</v>
      </c>
      <c r="K520" s="127" t="s">
        <v>172</v>
      </c>
      <c r="L520" s="121"/>
      <c r="M520" s="121"/>
      <c r="N520" s="121"/>
      <c r="O520" s="157">
        <v>4910</v>
      </c>
    </row>
    <row r="521" spans="1:15" ht="17.25" hidden="1" customHeight="1" x14ac:dyDescent="0.25">
      <c r="C521" s="85"/>
      <c r="D521" s="85"/>
      <c r="E521" s="86" t="s">
        <v>186</v>
      </c>
      <c r="F521" s="87"/>
      <c r="G521" s="156">
        <v>54</v>
      </c>
      <c r="H521" s="89">
        <v>3294</v>
      </c>
      <c r="I521" s="120">
        <v>1504</v>
      </c>
      <c r="J521" s="120"/>
      <c r="K521" s="127" t="s">
        <v>172</v>
      </c>
      <c r="L521" s="121"/>
      <c r="M521" s="121"/>
      <c r="N521" s="121"/>
      <c r="O521" s="157">
        <v>5410</v>
      </c>
    </row>
    <row r="522" spans="1:15" hidden="1" x14ac:dyDescent="0.25">
      <c r="A522" s="69">
        <f t="shared" si="97"/>
        <v>3295</v>
      </c>
      <c r="B522" s="70">
        <f t="shared" si="93"/>
        <v>32</v>
      </c>
      <c r="C522" s="85" t="str">
        <f t="shared" si="79"/>
        <v>092</v>
      </c>
      <c r="D522" s="85" t="str">
        <f t="shared" si="80"/>
        <v>0922</v>
      </c>
      <c r="E522" s="86" t="s">
        <v>186</v>
      </c>
      <c r="F522" s="87">
        <v>32</v>
      </c>
      <c r="G522" s="88">
        <v>32</v>
      </c>
      <c r="H522" s="89">
        <v>3295</v>
      </c>
      <c r="I522" s="120">
        <v>1508</v>
      </c>
      <c r="J522" s="120">
        <v>1242</v>
      </c>
      <c r="K522" s="91" t="s">
        <v>173</v>
      </c>
      <c r="L522" s="121"/>
      <c r="M522" s="121"/>
      <c r="N522" s="121"/>
      <c r="O522" s="155">
        <v>3210</v>
      </c>
    </row>
    <row r="523" spans="1:15" ht="17.25" hidden="1" customHeight="1" x14ac:dyDescent="0.25">
      <c r="A523" s="69">
        <f t="shared" si="97"/>
        <v>3295</v>
      </c>
      <c r="B523" s="70">
        <f t="shared" si="93"/>
        <v>49</v>
      </c>
      <c r="C523" s="85" t="str">
        <f t="shared" si="79"/>
        <v>092</v>
      </c>
      <c r="D523" s="85" t="str">
        <f t="shared" si="80"/>
        <v>0922</v>
      </c>
      <c r="E523" s="86" t="s">
        <v>186</v>
      </c>
      <c r="F523" s="87">
        <v>32</v>
      </c>
      <c r="G523" s="156">
        <v>49</v>
      </c>
      <c r="H523" s="89">
        <v>3295</v>
      </c>
      <c r="I523" s="120">
        <v>1509</v>
      </c>
      <c r="J523" s="120">
        <v>1243</v>
      </c>
      <c r="K523" s="91" t="s">
        <v>173</v>
      </c>
      <c r="L523" s="121"/>
      <c r="M523" s="121"/>
      <c r="N523" s="121"/>
      <c r="O523" s="157">
        <v>4910</v>
      </c>
    </row>
    <row r="524" spans="1:15" ht="17.25" hidden="1" customHeight="1" x14ac:dyDescent="0.25">
      <c r="A524" s="69">
        <f t="shared" si="97"/>
        <v>3295</v>
      </c>
      <c r="B524" s="70">
        <f t="shared" si="93"/>
        <v>54</v>
      </c>
      <c r="C524" s="85" t="str">
        <f>IF(I524&gt;0,LEFT(E524,3),"  ")</f>
        <v>092</v>
      </c>
      <c r="D524" s="85" t="str">
        <f>IF(I524&gt;0,LEFT(E524,4),"  ")</f>
        <v>0922</v>
      </c>
      <c r="E524" s="86" t="s">
        <v>186</v>
      </c>
      <c r="F524" s="87">
        <v>32</v>
      </c>
      <c r="G524" s="156">
        <v>54</v>
      </c>
      <c r="H524" s="89">
        <v>3295</v>
      </c>
      <c r="I524" s="120">
        <v>1510</v>
      </c>
      <c r="J524" s="120">
        <v>1244</v>
      </c>
      <c r="K524" s="91" t="s">
        <v>173</v>
      </c>
      <c r="L524" s="121">
        <v>21000</v>
      </c>
      <c r="M524" s="121">
        <f>+N524-L524</f>
        <v>14500</v>
      </c>
      <c r="N524" s="121">
        <v>35500</v>
      </c>
      <c r="O524" s="157">
        <v>5410</v>
      </c>
    </row>
    <row r="525" spans="1:15" hidden="1" x14ac:dyDescent="0.25">
      <c r="A525" s="69">
        <f t="shared" si="97"/>
        <v>3296</v>
      </c>
      <c r="B525" s="70">
        <f t="shared" si="93"/>
        <v>32</v>
      </c>
      <c r="C525" s="85" t="str">
        <f t="shared" si="79"/>
        <v>092</v>
      </c>
      <c r="D525" s="85" t="str">
        <f t="shared" si="80"/>
        <v>0922</v>
      </c>
      <c r="E525" s="86" t="s">
        <v>186</v>
      </c>
      <c r="F525" s="87">
        <v>32</v>
      </c>
      <c r="G525" s="88">
        <v>32</v>
      </c>
      <c r="H525" s="89">
        <v>3296</v>
      </c>
      <c r="I525" s="120">
        <v>1514</v>
      </c>
      <c r="J525" s="120">
        <v>1245</v>
      </c>
      <c r="K525" s="91" t="s">
        <v>237</v>
      </c>
      <c r="L525" s="121"/>
      <c r="M525" s="121">
        <v>1000</v>
      </c>
      <c r="N525" s="121">
        <v>1000</v>
      </c>
      <c r="O525" s="155">
        <v>3210</v>
      </c>
    </row>
    <row r="526" spans="1:15" ht="17.25" hidden="1" customHeight="1" x14ac:dyDescent="0.25">
      <c r="A526" s="69">
        <f t="shared" si="97"/>
        <v>3296</v>
      </c>
      <c r="B526" s="70">
        <f t="shared" si="93"/>
        <v>49</v>
      </c>
      <c r="C526" s="85" t="str">
        <f t="shared" si="79"/>
        <v>092</v>
      </c>
      <c r="D526" s="85" t="str">
        <f t="shared" si="80"/>
        <v>0922</v>
      </c>
      <c r="E526" s="86" t="s">
        <v>186</v>
      </c>
      <c r="F526" s="87">
        <v>32</v>
      </c>
      <c r="G526" s="156">
        <v>49</v>
      </c>
      <c r="H526" s="89">
        <v>3296</v>
      </c>
      <c r="I526" s="120">
        <v>1515</v>
      </c>
      <c r="J526" s="120">
        <v>1246</v>
      </c>
      <c r="K526" s="91" t="s">
        <v>237</v>
      </c>
      <c r="L526" s="121"/>
      <c r="M526" s="121"/>
      <c r="N526" s="121"/>
      <c r="O526" s="157">
        <v>4910</v>
      </c>
    </row>
    <row r="527" spans="1:15" ht="17.25" hidden="1" customHeight="1" x14ac:dyDescent="0.25">
      <c r="A527" s="69">
        <f t="shared" si="97"/>
        <v>3296</v>
      </c>
      <c r="B527" s="70">
        <f t="shared" si="93"/>
        <v>54</v>
      </c>
      <c r="C527" s="85" t="str">
        <f t="shared" si="79"/>
        <v>092</v>
      </c>
      <c r="D527" s="85" t="str">
        <f t="shared" si="80"/>
        <v>0922</v>
      </c>
      <c r="E527" s="86" t="s">
        <v>186</v>
      </c>
      <c r="F527" s="87">
        <v>32</v>
      </c>
      <c r="G527" s="156">
        <v>54</v>
      </c>
      <c r="H527" s="89">
        <v>3296</v>
      </c>
      <c r="I527" s="120">
        <v>1516</v>
      </c>
      <c r="J527" s="120">
        <v>1246</v>
      </c>
      <c r="K527" s="91" t="s">
        <v>237</v>
      </c>
      <c r="L527" s="121"/>
      <c r="M527" s="121">
        <f t="shared" ref="M527:M532" si="103">+N527-L527</f>
        <v>30000</v>
      </c>
      <c r="N527" s="121">
        <v>30000</v>
      </c>
      <c r="O527" s="157">
        <v>5410</v>
      </c>
    </row>
    <row r="528" spans="1:15" ht="25.5" hidden="1" x14ac:dyDescent="0.25">
      <c r="A528" s="69">
        <f t="shared" si="97"/>
        <v>3299</v>
      </c>
      <c r="B528" s="70">
        <f t="shared" si="93"/>
        <v>32</v>
      </c>
      <c r="C528" s="85" t="str">
        <f t="shared" si="79"/>
        <v>092</v>
      </c>
      <c r="D528" s="85" t="str">
        <f t="shared" si="80"/>
        <v>0922</v>
      </c>
      <c r="E528" s="86" t="s">
        <v>186</v>
      </c>
      <c r="F528" s="87">
        <v>32</v>
      </c>
      <c r="G528" s="88">
        <v>32</v>
      </c>
      <c r="H528" s="89">
        <v>3299</v>
      </c>
      <c r="I528" s="120">
        <v>1520</v>
      </c>
      <c r="J528" s="120">
        <v>1247</v>
      </c>
      <c r="K528" s="91" t="s">
        <v>169</v>
      </c>
      <c r="L528" s="121">
        <v>3400</v>
      </c>
      <c r="M528" s="121">
        <f t="shared" si="103"/>
        <v>100</v>
      </c>
      <c r="N528" s="121">
        <v>3500</v>
      </c>
      <c r="O528" s="155">
        <v>3210</v>
      </c>
    </row>
    <row r="529" spans="1:15" ht="17.25" hidden="1" customHeight="1" x14ac:dyDescent="0.25">
      <c r="A529" s="69">
        <f t="shared" si="97"/>
        <v>3299</v>
      </c>
      <c r="B529" s="70">
        <f t="shared" si="93"/>
        <v>49</v>
      </c>
      <c r="C529" s="85" t="str">
        <f t="shared" si="79"/>
        <v>092</v>
      </c>
      <c r="D529" s="85" t="str">
        <f t="shared" si="80"/>
        <v>0922</v>
      </c>
      <c r="E529" s="86" t="s">
        <v>186</v>
      </c>
      <c r="F529" s="87">
        <v>32</v>
      </c>
      <c r="G529" s="156">
        <v>49</v>
      </c>
      <c r="H529" s="89">
        <v>3299</v>
      </c>
      <c r="I529" s="120">
        <v>1521</v>
      </c>
      <c r="J529" s="120">
        <v>1248</v>
      </c>
      <c r="K529" s="91" t="s">
        <v>169</v>
      </c>
      <c r="L529" s="121">
        <v>300</v>
      </c>
      <c r="M529" s="121">
        <f t="shared" si="103"/>
        <v>0</v>
      </c>
      <c r="N529" s="121">
        <v>300</v>
      </c>
      <c r="O529" s="157">
        <v>4910</v>
      </c>
    </row>
    <row r="530" spans="1:15" ht="17.25" hidden="1" customHeight="1" x14ac:dyDescent="0.25">
      <c r="A530" s="69">
        <f>H530</f>
        <v>3299</v>
      </c>
      <c r="B530" s="70">
        <f t="shared" si="93"/>
        <v>54</v>
      </c>
      <c r="C530" s="85" t="str">
        <f t="shared" si="79"/>
        <v>092</v>
      </c>
      <c r="D530" s="85" t="str">
        <f t="shared" si="80"/>
        <v>0922</v>
      </c>
      <c r="E530" s="86" t="s">
        <v>186</v>
      </c>
      <c r="F530" s="87">
        <v>32</v>
      </c>
      <c r="G530" s="156">
        <v>54</v>
      </c>
      <c r="H530" s="89">
        <v>3299</v>
      </c>
      <c r="I530" s="120">
        <v>1522</v>
      </c>
      <c r="J530" s="120">
        <v>1249</v>
      </c>
      <c r="K530" s="91" t="s">
        <v>169</v>
      </c>
      <c r="L530" s="121">
        <v>200</v>
      </c>
      <c r="M530" s="121">
        <f t="shared" si="103"/>
        <v>0</v>
      </c>
      <c r="N530" s="121">
        <v>200</v>
      </c>
      <c r="O530" s="157">
        <v>5410</v>
      </c>
    </row>
    <row r="531" spans="1:15" ht="17.25" hidden="1" customHeight="1" x14ac:dyDescent="0.25">
      <c r="A531" s="69">
        <f t="shared" si="97"/>
        <v>3299</v>
      </c>
      <c r="B531" s="70">
        <f t="shared" si="93"/>
        <v>62</v>
      </c>
      <c r="C531" s="85" t="str">
        <f t="shared" si="79"/>
        <v>092</v>
      </c>
      <c r="D531" s="85" t="str">
        <f t="shared" si="80"/>
        <v>0922</v>
      </c>
      <c r="E531" s="86" t="s">
        <v>186</v>
      </c>
      <c r="F531" s="87">
        <v>32</v>
      </c>
      <c r="G531" s="156">
        <v>62</v>
      </c>
      <c r="H531" s="89">
        <v>3299</v>
      </c>
      <c r="I531" s="120">
        <v>1523</v>
      </c>
      <c r="J531" s="120">
        <v>1250</v>
      </c>
      <c r="K531" s="91" t="s">
        <v>169</v>
      </c>
      <c r="L531" s="121">
        <v>1000</v>
      </c>
      <c r="M531" s="121">
        <f t="shared" si="103"/>
        <v>0</v>
      </c>
      <c r="N531" s="121">
        <v>1000</v>
      </c>
      <c r="O531" s="157">
        <v>6210</v>
      </c>
    </row>
    <row r="532" spans="1:15" ht="17.25" hidden="1" customHeight="1" x14ac:dyDescent="0.25">
      <c r="A532" s="69">
        <f t="shared" si="97"/>
        <v>3299</v>
      </c>
      <c r="B532" s="70">
        <f t="shared" si="93"/>
        <v>72</v>
      </c>
      <c r="C532" s="85" t="str">
        <f>IF(I532&gt;0,LEFT(E532,3),"  ")</f>
        <v>092</v>
      </c>
      <c r="D532" s="85" t="str">
        <f>IF(I532&gt;0,LEFT(E532,4),"  ")</f>
        <v>0922</v>
      </c>
      <c r="E532" s="86" t="s">
        <v>186</v>
      </c>
      <c r="F532" s="87">
        <v>32</v>
      </c>
      <c r="G532" s="156">
        <v>72</v>
      </c>
      <c r="H532" s="89">
        <v>3299</v>
      </c>
      <c r="I532" s="120">
        <v>1524</v>
      </c>
      <c r="J532" s="120">
        <v>1251</v>
      </c>
      <c r="K532" s="91" t="s">
        <v>169</v>
      </c>
      <c r="L532" s="121">
        <v>270</v>
      </c>
      <c r="M532" s="121">
        <f t="shared" si="103"/>
        <v>0</v>
      </c>
      <c r="N532" s="121">
        <v>270</v>
      </c>
      <c r="O532" s="157">
        <v>7210</v>
      </c>
    </row>
    <row r="533" spans="1:15" hidden="1" x14ac:dyDescent="0.25">
      <c r="A533" s="69">
        <f t="shared" si="97"/>
        <v>34</v>
      </c>
      <c r="B533" s="70" t="str">
        <f t="shared" si="93"/>
        <v xml:space="preserve"> </v>
      </c>
      <c r="C533" s="85" t="str">
        <f t="shared" si="79"/>
        <v xml:space="preserve">  </v>
      </c>
      <c r="D533" s="85" t="str">
        <f t="shared" si="80"/>
        <v xml:space="preserve">  </v>
      </c>
      <c r="E533" s="86"/>
      <c r="F533" s="87"/>
      <c r="G533" s="88"/>
      <c r="H533" s="89">
        <v>34</v>
      </c>
      <c r="I533" s="90"/>
      <c r="J533" s="90"/>
      <c r="K533" s="91" t="s">
        <v>174</v>
      </c>
      <c r="L533" s="116">
        <f>SUM(L534,L536)</f>
        <v>100</v>
      </c>
      <c r="M533" s="116">
        <f>SUM(M534,M536)</f>
        <v>72100</v>
      </c>
      <c r="N533" s="116">
        <f>SUM(N534,N536)</f>
        <v>72200</v>
      </c>
      <c r="O533" s="122"/>
    </row>
    <row r="534" spans="1:15" hidden="1" x14ac:dyDescent="0.25">
      <c r="A534" s="69">
        <f t="shared" si="97"/>
        <v>342</v>
      </c>
      <c r="B534" s="70" t="str">
        <f t="shared" si="93"/>
        <v xml:space="preserve"> </v>
      </c>
      <c r="C534" s="85" t="str">
        <f t="shared" si="79"/>
        <v xml:space="preserve">  </v>
      </c>
      <c r="D534" s="85" t="str">
        <f t="shared" si="80"/>
        <v xml:space="preserve">  </v>
      </c>
      <c r="E534" s="86"/>
      <c r="F534" s="87"/>
      <c r="G534" s="88"/>
      <c r="H534" s="89">
        <v>342</v>
      </c>
      <c r="I534" s="90"/>
      <c r="J534" s="90"/>
      <c r="K534" s="91" t="s">
        <v>238</v>
      </c>
      <c r="L534" s="116">
        <f>SUM(L535)</f>
        <v>0</v>
      </c>
      <c r="M534" s="116">
        <f>SUM(M535)</f>
        <v>0</v>
      </c>
      <c r="N534" s="116">
        <f>SUM(N535)</f>
        <v>0</v>
      </c>
    </row>
    <row r="535" spans="1:15" ht="38.25" hidden="1" x14ac:dyDescent="0.25">
      <c r="A535" s="69">
        <f t="shared" si="97"/>
        <v>3423</v>
      </c>
      <c r="B535" s="70">
        <f t="shared" si="93"/>
        <v>32</v>
      </c>
      <c r="C535" s="85" t="str">
        <f t="shared" si="79"/>
        <v>092</v>
      </c>
      <c r="D535" s="85" t="str">
        <f t="shared" si="80"/>
        <v>0922</v>
      </c>
      <c r="E535" s="86" t="s">
        <v>186</v>
      </c>
      <c r="F535" s="87">
        <v>32</v>
      </c>
      <c r="G535" s="88">
        <v>32</v>
      </c>
      <c r="H535" s="89">
        <v>3423</v>
      </c>
      <c r="I535" s="120">
        <v>1526</v>
      </c>
      <c r="J535" s="120">
        <v>1252</v>
      </c>
      <c r="K535" s="91" t="s">
        <v>239</v>
      </c>
      <c r="L535" s="121"/>
      <c r="M535" s="121"/>
      <c r="N535" s="121"/>
      <c r="O535" s="155">
        <v>3210</v>
      </c>
    </row>
    <row r="536" spans="1:15" x14ac:dyDescent="0.25">
      <c r="A536" s="69">
        <f t="shared" si="97"/>
        <v>343</v>
      </c>
      <c r="B536" s="70" t="str">
        <f t="shared" si="93"/>
        <v xml:space="preserve"> </v>
      </c>
      <c r="C536" s="85" t="str">
        <f t="shared" si="79"/>
        <v xml:space="preserve">  </v>
      </c>
      <c r="D536" s="85" t="str">
        <f t="shared" si="80"/>
        <v xml:space="preserve">  </v>
      </c>
      <c r="E536" s="86"/>
      <c r="F536" s="87"/>
      <c r="G536" s="88"/>
      <c r="H536" s="89">
        <v>343</v>
      </c>
      <c r="I536" s="90"/>
      <c r="J536" s="90"/>
      <c r="K536" s="91" t="s">
        <v>175</v>
      </c>
      <c r="L536" s="116">
        <f>SUM(L537:L548)</f>
        <v>100</v>
      </c>
      <c r="M536" s="116">
        <f t="shared" ref="M536:N536" si="104">SUM(M537:M548)</f>
        <v>72100</v>
      </c>
      <c r="N536" s="116">
        <f t="shared" si="104"/>
        <v>72200</v>
      </c>
      <c r="O536" s="122"/>
    </row>
    <row r="537" spans="1:15" ht="25.5" hidden="1" x14ac:dyDescent="0.25">
      <c r="A537" s="69">
        <f t="shared" si="97"/>
        <v>3431</v>
      </c>
      <c r="B537" s="70">
        <f t="shared" si="93"/>
        <v>32</v>
      </c>
      <c r="C537" s="85" t="str">
        <f t="shared" si="79"/>
        <v>092</v>
      </c>
      <c r="D537" s="85" t="str">
        <f t="shared" si="80"/>
        <v>0922</v>
      </c>
      <c r="E537" s="86" t="s">
        <v>186</v>
      </c>
      <c r="F537" s="87">
        <v>32</v>
      </c>
      <c r="G537" s="88">
        <v>32</v>
      </c>
      <c r="H537" s="89">
        <v>3431</v>
      </c>
      <c r="I537" s="120">
        <v>1532</v>
      </c>
      <c r="J537" s="120">
        <v>1253</v>
      </c>
      <c r="K537" s="91" t="s">
        <v>176</v>
      </c>
      <c r="L537" s="121">
        <v>100</v>
      </c>
      <c r="M537" s="121">
        <f>+N537-L537</f>
        <v>-100</v>
      </c>
      <c r="N537" s="121">
        <v>0</v>
      </c>
      <c r="O537" s="155">
        <v>3210</v>
      </c>
    </row>
    <row r="538" spans="1:15" ht="17.25" hidden="1" customHeight="1" x14ac:dyDescent="0.25">
      <c r="A538" s="69">
        <f t="shared" si="97"/>
        <v>3431</v>
      </c>
      <c r="B538" s="70">
        <f t="shared" si="93"/>
        <v>49</v>
      </c>
      <c r="C538" s="85" t="str">
        <f t="shared" si="79"/>
        <v>092</v>
      </c>
      <c r="D538" s="85" t="str">
        <f t="shared" si="80"/>
        <v>0922</v>
      </c>
      <c r="E538" s="86" t="s">
        <v>186</v>
      </c>
      <c r="F538" s="87">
        <v>32</v>
      </c>
      <c r="G538" s="156">
        <v>49</v>
      </c>
      <c r="H538" s="89">
        <v>3431</v>
      </c>
      <c r="I538" s="120">
        <v>1533</v>
      </c>
      <c r="J538" s="120">
        <v>1254</v>
      </c>
      <c r="K538" s="91" t="s">
        <v>176</v>
      </c>
      <c r="L538" s="121"/>
      <c r="M538" s="121"/>
      <c r="N538" s="121"/>
      <c r="O538" s="157">
        <v>4910</v>
      </c>
    </row>
    <row r="539" spans="1:15" ht="17.25" hidden="1" customHeight="1" x14ac:dyDescent="0.25">
      <c r="A539" s="69">
        <f t="shared" si="97"/>
        <v>3431</v>
      </c>
      <c r="B539" s="70">
        <f t="shared" si="93"/>
        <v>54</v>
      </c>
      <c r="C539" s="85" t="str">
        <f>IF(I539&gt;0,LEFT(E539,3),"  ")</f>
        <v>092</v>
      </c>
      <c r="D539" s="85" t="str">
        <f>IF(I539&gt;0,LEFT(E539,4),"  ")</f>
        <v>0922</v>
      </c>
      <c r="E539" s="86" t="s">
        <v>186</v>
      </c>
      <c r="F539" s="87">
        <v>32</v>
      </c>
      <c r="G539" s="156">
        <v>54</v>
      </c>
      <c r="H539" s="89">
        <v>3431</v>
      </c>
      <c r="I539" s="120">
        <v>1534</v>
      </c>
      <c r="J539" s="120">
        <v>1255</v>
      </c>
      <c r="K539" s="91" t="s">
        <v>176</v>
      </c>
      <c r="L539" s="121"/>
      <c r="M539" s="121"/>
      <c r="N539" s="121"/>
      <c r="O539" s="157">
        <v>5410</v>
      </c>
    </row>
    <row r="540" spans="1:15" ht="17.25" hidden="1" customHeight="1" x14ac:dyDescent="0.25">
      <c r="A540" s="69">
        <f t="shared" si="97"/>
        <v>3432</v>
      </c>
      <c r="C540" s="85"/>
      <c r="D540" s="85"/>
      <c r="E540" s="86" t="s">
        <v>186</v>
      </c>
      <c r="F540" s="87"/>
      <c r="G540" s="156">
        <v>32</v>
      </c>
      <c r="H540" s="89">
        <v>3432</v>
      </c>
      <c r="I540" s="120">
        <v>1538</v>
      </c>
      <c r="J540" s="120"/>
      <c r="K540" s="91" t="s">
        <v>220</v>
      </c>
      <c r="L540" s="121"/>
      <c r="M540" s="121"/>
      <c r="N540" s="121"/>
      <c r="O540" s="157">
        <v>3210</v>
      </c>
    </row>
    <row r="541" spans="1:15" ht="24.75" hidden="1" customHeight="1" x14ac:dyDescent="0.25">
      <c r="A541" s="69">
        <f t="shared" si="97"/>
        <v>3432</v>
      </c>
      <c r="B541" s="70">
        <f t="shared" si="93"/>
        <v>49</v>
      </c>
      <c r="C541" s="85" t="str">
        <f t="shared" ref="C541" si="105">IF(I541&gt;0,LEFT(E541,3),"  ")</f>
        <v>092</v>
      </c>
      <c r="D541" s="85" t="str">
        <f t="shared" ref="D541" si="106">IF(I541&gt;0,LEFT(E541,4),"  ")</f>
        <v>0922</v>
      </c>
      <c r="E541" s="86" t="s">
        <v>186</v>
      </c>
      <c r="F541" s="87">
        <v>32</v>
      </c>
      <c r="G541" s="156">
        <v>49</v>
      </c>
      <c r="H541" s="89">
        <v>3432</v>
      </c>
      <c r="I541" s="120">
        <v>1539</v>
      </c>
      <c r="J541" s="120">
        <v>1256</v>
      </c>
      <c r="K541" s="91" t="s">
        <v>220</v>
      </c>
      <c r="L541" s="121"/>
      <c r="M541" s="121"/>
      <c r="N541" s="121"/>
      <c r="O541" s="157">
        <v>4910</v>
      </c>
    </row>
    <row r="542" spans="1:15" ht="25.5" hidden="1" customHeight="1" x14ac:dyDescent="0.25">
      <c r="A542" s="69">
        <f t="shared" si="97"/>
        <v>3432</v>
      </c>
      <c r="B542" s="70">
        <f t="shared" si="93"/>
        <v>54</v>
      </c>
      <c r="C542" s="85" t="str">
        <f>IF(I542&gt;0,LEFT(E542,3),"  ")</f>
        <v>092</v>
      </c>
      <c r="D542" s="85" t="str">
        <f>IF(I542&gt;0,LEFT(E542,4),"  ")</f>
        <v>0922</v>
      </c>
      <c r="E542" s="86" t="s">
        <v>186</v>
      </c>
      <c r="F542" s="87">
        <v>32</v>
      </c>
      <c r="G542" s="156">
        <v>54</v>
      </c>
      <c r="H542" s="89">
        <v>3432</v>
      </c>
      <c r="I542" s="120">
        <v>1540</v>
      </c>
      <c r="J542" s="120">
        <v>1257</v>
      </c>
      <c r="K542" s="91" t="s">
        <v>220</v>
      </c>
      <c r="L542" s="121"/>
      <c r="M542" s="121"/>
      <c r="N542" s="121"/>
      <c r="O542" s="157">
        <v>5410</v>
      </c>
    </row>
    <row r="543" spans="1:15" hidden="1" x14ac:dyDescent="0.25">
      <c r="A543" s="69">
        <f t="shared" si="97"/>
        <v>3433</v>
      </c>
      <c r="B543" s="70">
        <f t="shared" si="93"/>
        <v>32</v>
      </c>
      <c r="C543" s="85" t="str">
        <f t="shared" si="79"/>
        <v>092</v>
      </c>
      <c r="D543" s="85" t="str">
        <f t="shared" si="80"/>
        <v>0922</v>
      </c>
      <c r="E543" s="86" t="s">
        <v>186</v>
      </c>
      <c r="F543" s="87">
        <v>32</v>
      </c>
      <c r="G543" s="88">
        <v>32</v>
      </c>
      <c r="H543" s="89">
        <v>3433</v>
      </c>
      <c r="I543" s="120">
        <v>1544</v>
      </c>
      <c r="J543" s="120">
        <v>1258</v>
      </c>
      <c r="K543" s="91" t="s">
        <v>177</v>
      </c>
      <c r="L543" s="121"/>
      <c r="M543" s="121">
        <v>2200</v>
      </c>
      <c r="N543" s="121">
        <v>2200</v>
      </c>
      <c r="O543" s="155">
        <v>3210</v>
      </c>
    </row>
    <row r="544" spans="1:15" ht="17.25" hidden="1" customHeight="1" x14ac:dyDescent="0.25">
      <c r="A544" s="69">
        <f t="shared" si="97"/>
        <v>3433</v>
      </c>
      <c r="B544" s="70">
        <f t="shared" ref="B544:B624" si="107">IF(J544&gt;0,G544," ")</f>
        <v>49</v>
      </c>
      <c r="C544" s="85" t="str">
        <f t="shared" si="79"/>
        <v>092</v>
      </c>
      <c r="D544" s="85" t="str">
        <f t="shared" si="80"/>
        <v>0922</v>
      </c>
      <c r="E544" s="86" t="s">
        <v>186</v>
      </c>
      <c r="F544" s="87">
        <v>32</v>
      </c>
      <c r="G544" s="156">
        <v>49</v>
      </c>
      <c r="H544" s="89">
        <v>3433</v>
      </c>
      <c r="I544" s="120">
        <v>1545</v>
      </c>
      <c r="J544" s="120">
        <v>1259</v>
      </c>
      <c r="K544" s="91" t="s">
        <v>177</v>
      </c>
      <c r="L544" s="121"/>
      <c r="M544" s="121"/>
      <c r="N544" s="121"/>
      <c r="O544" s="157">
        <v>4910</v>
      </c>
    </row>
    <row r="545" spans="1:15" ht="17.25" hidden="1" customHeight="1" x14ac:dyDescent="0.25">
      <c r="C545" s="85"/>
      <c r="D545" s="85"/>
      <c r="E545" s="86" t="s">
        <v>189</v>
      </c>
      <c r="F545" s="87"/>
      <c r="G545" s="156">
        <v>54</v>
      </c>
      <c r="H545" s="89">
        <v>3433</v>
      </c>
      <c r="I545" s="120">
        <v>1546</v>
      </c>
      <c r="J545" s="120"/>
      <c r="K545" s="91" t="s">
        <v>177</v>
      </c>
      <c r="L545" s="121"/>
      <c r="M545" s="121">
        <f>+N545-L545</f>
        <v>70000</v>
      </c>
      <c r="N545" s="121">
        <v>70000</v>
      </c>
      <c r="O545" s="157">
        <v>5410</v>
      </c>
    </row>
    <row r="546" spans="1:15" ht="17.25" hidden="1" customHeight="1" x14ac:dyDescent="0.25">
      <c r="A546" s="69">
        <f t="shared" si="97"/>
        <v>3434</v>
      </c>
      <c r="B546" s="70">
        <f t="shared" si="107"/>
        <v>32</v>
      </c>
      <c r="C546" s="85" t="str">
        <f t="shared" si="79"/>
        <v>092</v>
      </c>
      <c r="D546" s="85" t="str">
        <f t="shared" si="80"/>
        <v>0922</v>
      </c>
      <c r="E546" s="86" t="s">
        <v>186</v>
      </c>
      <c r="F546" s="87">
        <v>32</v>
      </c>
      <c r="G546" s="156">
        <v>32</v>
      </c>
      <c r="H546" s="89">
        <v>3434</v>
      </c>
      <c r="I546" s="119">
        <v>1550</v>
      </c>
      <c r="J546" s="120">
        <v>1260</v>
      </c>
      <c r="K546" s="91" t="s">
        <v>178</v>
      </c>
      <c r="L546" s="121"/>
      <c r="M546" s="121"/>
      <c r="N546" s="121"/>
      <c r="O546" s="155">
        <v>3210</v>
      </c>
    </row>
    <row r="547" spans="1:15" ht="17.25" hidden="1" customHeight="1" x14ac:dyDescent="0.25">
      <c r="A547" s="69">
        <f t="shared" si="97"/>
        <v>3434</v>
      </c>
      <c r="B547" s="70">
        <f t="shared" si="107"/>
        <v>49</v>
      </c>
      <c r="C547" s="85" t="str">
        <f t="shared" si="79"/>
        <v>092</v>
      </c>
      <c r="D547" s="85" t="str">
        <f t="shared" si="80"/>
        <v>0922</v>
      </c>
      <c r="E547" s="86" t="s">
        <v>186</v>
      </c>
      <c r="F547" s="87">
        <v>32</v>
      </c>
      <c r="G547" s="156">
        <v>49</v>
      </c>
      <c r="H547" s="89">
        <v>3434</v>
      </c>
      <c r="I547" s="119">
        <v>1551</v>
      </c>
      <c r="J547" s="120">
        <v>1260</v>
      </c>
      <c r="K547" s="91" t="s">
        <v>178</v>
      </c>
      <c r="L547" s="121"/>
      <c r="M547" s="121"/>
      <c r="N547" s="121"/>
      <c r="O547" s="157">
        <v>4910</v>
      </c>
    </row>
    <row r="548" spans="1:15" ht="17.25" hidden="1" customHeight="1" x14ac:dyDescent="0.25">
      <c r="A548" s="69">
        <f t="shared" si="97"/>
        <v>3434</v>
      </c>
      <c r="B548" s="70">
        <f t="shared" si="107"/>
        <v>54</v>
      </c>
      <c r="C548" s="85" t="str">
        <f t="shared" si="79"/>
        <v>092</v>
      </c>
      <c r="D548" s="85" t="str">
        <f t="shared" si="80"/>
        <v>0922</v>
      </c>
      <c r="E548" s="86" t="s">
        <v>186</v>
      </c>
      <c r="F548" s="87">
        <v>32</v>
      </c>
      <c r="G548" s="156">
        <v>54</v>
      </c>
      <c r="H548" s="89">
        <v>3434</v>
      </c>
      <c r="I548" s="119">
        <v>1552</v>
      </c>
      <c r="J548" s="120">
        <v>1260</v>
      </c>
      <c r="K548" s="91" t="s">
        <v>178</v>
      </c>
      <c r="L548" s="121"/>
      <c r="M548" s="121"/>
      <c r="N548" s="121"/>
      <c r="O548" s="157">
        <v>5410</v>
      </c>
    </row>
    <row r="549" spans="1:15" hidden="1" x14ac:dyDescent="0.25">
      <c r="A549" s="69">
        <f t="shared" si="97"/>
        <v>35</v>
      </c>
      <c r="B549" s="70" t="str">
        <f t="shared" si="107"/>
        <v xml:space="preserve"> </v>
      </c>
      <c r="C549" s="85" t="str">
        <f t="shared" si="79"/>
        <v xml:space="preserve">  </v>
      </c>
      <c r="D549" s="85" t="str">
        <f t="shared" si="80"/>
        <v xml:space="preserve">  </v>
      </c>
      <c r="E549" s="86"/>
      <c r="F549" s="87"/>
      <c r="G549" s="88"/>
      <c r="H549" s="89">
        <v>35</v>
      </c>
      <c r="I549" s="90"/>
      <c r="J549" s="90"/>
      <c r="K549" s="127" t="s">
        <v>240</v>
      </c>
      <c r="L549" s="116">
        <f>SUM(L550)</f>
        <v>0</v>
      </c>
      <c r="M549" s="116">
        <f t="shared" ref="M549:N549" si="108">SUM(M550)</f>
        <v>0</v>
      </c>
      <c r="N549" s="116">
        <f t="shared" si="108"/>
        <v>0</v>
      </c>
      <c r="O549" s="122"/>
    </row>
    <row r="550" spans="1:15" ht="38.25" hidden="1" x14ac:dyDescent="0.25">
      <c r="A550" s="69">
        <f t="shared" si="97"/>
        <v>353</v>
      </c>
      <c r="B550" s="70" t="str">
        <f t="shared" si="107"/>
        <v xml:space="preserve"> </v>
      </c>
      <c r="C550" s="85" t="str">
        <f>IF(I550&gt;0,LEFT(E550,3),"  ")</f>
        <v xml:space="preserve">  </v>
      </c>
      <c r="D550" s="85" t="str">
        <f>IF(I550&gt;0,LEFT(E550,4),"  ")</f>
        <v xml:space="preserve">  </v>
      </c>
      <c r="E550" s="134"/>
      <c r="F550" s="135"/>
      <c r="G550" s="136"/>
      <c r="H550" s="89">
        <v>353</v>
      </c>
      <c r="I550" s="90"/>
      <c r="J550" s="90"/>
      <c r="K550" s="127" t="s">
        <v>241</v>
      </c>
      <c r="L550" s="165">
        <f>SUM(L551:L551)</f>
        <v>0</v>
      </c>
      <c r="M550" s="165">
        <f>SUM(M551:M551)</f>
        <v>0</v>
      </c>
      <c r="N550" s="165">
        <f>SUM(N551:N551)</f>
        <v>0</v>
      </c>
      <c r="O550" s="122"/>
    </row>
    <row r="551" spans="1:15" ht="38.25" hidden="1" x14ac:dyDescent="0.25">
      <c r="A551" s="69">
        <f t="shared" si="97"/>
        <v>3531</v>
      </c>
      <c r="B551" s="70">
        <f t="shared" si="107"/>
        <v>54</v>
      </c>
      <c r="C551" s="85" t="str">
        <f>IF(I551&gt;0,LEFT(E551,3),"  ")</f>
        <v>092</v>
      </c>
      <c r="D551" s="85" t="str">
        <f>IF(I551&gt;0,LEFT(E551,4),"  ")</f>
        <v>0922</v>
      </c>
      <c r="E551" s="86" t="s">
        <v>186</v>
      </c>
      <c r="F551" s="87">
        <v>32</v>
      </c>
      <c r="G551" s="156">
        <v>54</v>
      </c>
      <c r="H551" s="89">
        <v>3531</v>
      </c>
      <c r="I551" s="119">
        <v>1558</v>
      </c>
      <c r="J551" s="120">
        <v>1207</v>
      </c>
      <c r="K551" s="127" t="s">
        <v>241</v>
      </c>
      <c r="L551" s="121"/>
      <c r="M551" s="121"/>
      <c r="N551" s="121"/>
      <c r="O551" s="157">
        <v>5410</v>
      </c>
    </row>
    <row r="552" spans="1:15" ht="25.5" hidden="1" x14ac:dyDescent="0.25">
      <c r="A552" s="69">
        <f t="shared" si="97"/>
        <v>36</v>
      </c>
      <c r="B552" s="70" t="str">
        <f t="shared" si="107"/>
        <v xml:space="preserve"> </v>
      </c>
      <c r="C552" s="85" t="str">
        <f t="shared" si="79"/>
        <v xml:space="preserve">  </v>
      </c>
      <c r="D552" s="85" t="str">
        <f t="shared" si="80"/>
        <v xml:space="preserve">  </v>
      </c>
      <c r="E552" s="86"/>
      <c r="F552" s="87"/>
      <c r="G552" s="88"/>
      <c r="H552" s="89">
        <v>36</v>
      </c>
      <c r="I552" s="90"/>
      <c r="J552" s="90"/>
      <c r="K552" s="91" t="s">
        <v>242</v>
      </c>
      <c r="L552" s="116">
        <f>SUM(L553,L556,L559)</f>
        <v>0</v>
      </c>
      <c r="M552" s="116">
        <f t="shared" ref="M552" si="109">SUM(M553,M556,M559)</f>
        <v>0</v>
      </c>
      <c r="N552" s="116">
        <f>SUM(N553,N556,N559)</f>
        <v>0</v>
      </c>
      <c r="O552" s="122"/>
    </row>
    <row r="553" spans="1:15" ht="25.5" hidden="1" x14ac:dyDescent="0.25">
      <c r="A553" s="69">
        <f t="shared" si="97"/>
        <v>366</v>
      </c>
      <c r="B553" s="70" t="str">
        <f t="shared" si="107"/>
        <v xml:space="preserve"> </v>
      </c>
      <c r="C553" s="85" t="str">
        <f t="shared" si="79"/>
        <v xml:space="preserve">  </v>
      </c>
      <c r="D553" s="85" t="str">
        <f t="shared" si="80"/>
        <v xml:space="preserve">  </v>
      </c>
      <c r="E553" s="134"/>
      <c r="F553" s="135"/>
      <c r="G553" s="136"/>
      <c r="H553" s="166">
        <v>366</v>
      </c>
      <c r="I553" s="90"/>
      <c r="J553" s="90"/>
      <c r="K553" s="127" t="s">
        <v>243</v>
      </c>
      <c r="L553" s="165">
        <f t="shared" ref="L553:N553" si="110">SUM(L554:L555)</f>
        <v>0</v>
      </c>
      <c r="M553" s="165">
        <f t="shared" si="110"/>
        <v>0</v>
      </c>
      <c r="N553" s="165">
        <f t="shared" si="110"/>
        <v>0</v>
      </c>
      <c r="O553" s="122"/>
    </row>
    <row r="554" spans="1:15" ht="25.5" hidden="1" x14ac:dyDescent="0.25">
      <c r="A554" s="69">
        <f t="shared" si="97"/>
        <v>3661</v>
      </c>
      <c r="B554" s="70">
        <f t="shared" si="107"/>
        <v>54</v>
      </c>
      <c r="C554" s="85" t="str">
        <f t="shared" si="79"/>
        <v>092</v>
      </c>
      <c r="D554" s="85" t="str">
        <f t="shared" si="80"/>
        <v>0922</v>
      </c>
      <c r="E554" s="86" t="s">
        <v>186</v>
      </c>
      <c r="F554" s="87">
        <v>32</v>
      </c>
      <c r="G554" s="156">
        <v>54</v>
      </c>
      <c r="H554" s="166">
        <v>3661</v>
      </c>
      <c r="I554" s="120">
        <v>1564</v>
      </c>
      <c r="J554" s="120">
        <v>1261</v>
      </c>
      <c r="K554" s="127" t="s">
        <v>244</v>
      </c>
      <c r="L554" s="121"/>
      <c r="M554" s="121"/>
      <c r="N554" s="121"/>
      <c r="O554" s="157">
        <v>5410</v>
      </c>
    </row>
    <row r="555" spans="1:15" ht="25.5" hidden="1" x14ac:dyDescent="0.25">
      <c r="A555" s="69">
        <f t="shared" si="97"/>
        <v>3662</v>
      </c>
      <c r="B555" s="70">
        <f t="shared" si="107"/>
        <v>54</v>
      </c>
      <c r="C555" s="85" t="str">
        <f t="shared" si="79"/>
        <v>092</v>
      </c>
      <c r="D555" s="85" t="str">
        <f t="shared" si="80"/>
        <v>0922</v>
      </c>
      <c r="E555" s="86" t="s">
        <v>186</v>
      </c>
      <c r="F555" s="87">
        <v>32</v>
      </c>
      <c r="G555" s="156">
        <v>54</v>
      </c>
      <c r="H555" s="166">
        <v>3662</v>
      </c>
      <c r="I555" s="120">
        <v>1570</v>
      </c>
      <c r="J555" s="120">
        <v>1262</v>
      </c>
      <c r="K555" s="127" t="s">
        <v>245</v>
      </c>
      <c r="L555" s="121"/>
      <c r="M555" s="121"/>
      <c r="N555" s="121"/>
      <c r="O555" s="157">
        <v>5410</v>
      </c>
    </row>
    <row r="556" spans="1:15" ht="25.5" hidden="1" x14ac:dyDescent="0.25">
      <c r="A556" s="69">
        <f t="shared" si="97"/>
        <v>368</v>
      </c>
      <c r="B556" s="70" t="str">
        <f t="shared" si="107"/>
        <v xml:space="preserve"> </v>
      </c>
      <c r="C556" s="85" t="str">
        <f t="shared" si="79"/>
        <v xml:space="preserve">  </v>
      </c>
      <c r="D556" s="85" t="str">
        <f t="shared" si="80"/>
        <v xml:space="preserve">  </v>
      </c>
      <c r="E556" s="134"/>
      <c r="F556" s="135"/>
      <c r="G556" s="136"/>
      <c r="H556" s="89">
        <v>368</v>
      </c>
      <c r="I556" s="90"/>
      <c r="J556" s="90"/>
      <c r="K556" s="127" t="s">
        <v>20</v>
      </c>
      <c r="L556" s="165">
        <f>SUM(L557:L558)</f>
        <v>0</v>
      </c>
      <c r="M556" s="165">
        <f t="shared" ref="M556:N556" si="111">SUM(M557:M558)</f>
        <v>0</v>
      </c>
      <c r="N556" s="165">
        <f t="shared" si="111"/>
        <v>0</v>
      </c>
      <c r="O556" s="122"/>
    </row>
    <row r="557" spans="1:15" ht="25.5" hidden="1" x14ac:dyDescent="0.25">
      <c r="A557" s="69">
        <f t="shared" si="97"/>
        <v>3681</v>
      </c>
      <c r="B557" s="70">
        <f t="shared" si="107"/>
        <v>54</v>
      </c>
      <c r="C557" s="85" t="str">
        <f t="shared" si="79"/>
        <v>092</v>
      </c>
      <c r="D557" s="85" t="str">
        <f t="shared" si="80"/>
        <v>0922</v>
      </c>
      <c r="E557" s="86" t="s">
        <v>186</v>
      </c>
      <c r="F557" s="87">
        <v>32</v>
      </c>
      <c r="G557" s="156">
        <v>54</v>
      </c>
      <c r="H557" s="89">
        <v>3681</v>
      </c>
      <c r="I557" s="119">
        <v>1576</v>
      </c>
      <c r="J557" s="120">
        <v>1207</v>
      </c>
      <c r="K557" s="127" t="s">
        <v>222</v>
      </c>
      <c r="L557" s="121"/>
      <c r="M557" s="121"/>
      <c r="N557" s="121"/>
      <c r="O557" s="157">
        <v>5410</v>
      </c>
    </row>
    <row r="558" spans="1:15" ht="25.5" hidden="1" x14ac:dyDescent="0.25">
      <c r="A558" s="69">
        <f t="shared" si="97"/>
        <v>3682</v>
      </c>
      <c r="B558" s="70">
        <f t="shared" si="107"/>
        <v>54</v>
      </c>
      <c r="C558" s="85" t="str">
        <f t="shared" si="79"/>
        <v>092</v>
      </c>
      <c r="D558" s="85" t="str">
        <f t="shared" si="80"/>
        <v>0922</v>
      </c>
      <c r="E558" s="86" t="s">
        <v>186</v>
      </c>
      <c r="F558" s="87">
        <v>32</v>
      </c>
      <c r="G558" s="156">
        <v>54</v>
      </c>
      <c r="H558" s="89">
        <v>3682</v>
      </c>
      <c r="I558" s="119">
        <v>1582</v>
      </c>
      <c r="J558" s="120">
        <v>1207</v>
      </c>
      <c r="K558" s="127" t="s">
        <v>246</v>
      </c>
      <c r="L558" s="121"/>
      <c r="M558" s="121"/>
      <c r="N558" s="121"/>
      <c r="O558" s="157">
        <v>5410</v>
      </c>
    </row>
    <row r="559" spans="1:15" ht="25.5" hidden="1" x14ac:dyDescent="0.25">
      <c r="A559" s="69">
        <f t="shared" si="97"/>
        <v>369</v>
      </c>
      <c r="B559" s="70" t="str">
        <f t="shared" si="107"/>
        <v xml:space="preserve"> </v>
      </c>
      <c r="C559" s="85" t="str">
        <f t="shared" si="79"/>
        <v xml:space="preserve">  </v>
      </c>
      <c r="D559" s="85" t="str">
        <f t="shared" si="80"/>
        <v xml:space="preserve">  </v>
      </c>
      <c r="E559" s="86"/>
      <c r="F559" s="87"/>
      <c r="G559" s="88"/>
      <c r="H559" s="89">
        <v>369</v>
      </c>
      <c r="I559" s="90"/>
      <c r="J559" s="90"/>
      <c r="K559" s="91" t="s">
        <v>23</v>
      </c>
      <c r="L559" s="116">
        <f>SUM(L560:L562)</f>
        <v>0</v>
      </c>
      <c r="M559" s="116">
        <f t="shared" ref="M559" si="112">SUM(M560:M562)</f>
        <v>0</v>
      </c>
      <c r="N559" s="116">
        <f>SUM(N560:N562)</f>
        <v>0</v>
      </c>
      <c r="O559" s="122"/>
    </row>
    <row r="560" spans="1:15" ht="24.75" hidden="1" customHeight="1" x14ac:dyDescent="0.25">
      <c r="A560" s="69">
        <f t="shared" si="97"/>
        <v>3691</v>
      </c>
      <c r="B560" s="70">
        <f t="shared" si="107"/>
        <v>54</v>
      </c>
      <c r="C560" s="85" t="str">
        <f t="shared" si="79"/>
        <v>092</v>
      </c>
      <c r="D560" s="85" t="str">
        <f t="shared" si="80"/>
        <v>0922</v>
      </c>
      <c r="E560" s="86" t="s">
        <v>186</v>
      </c>
      <c r="F560" s="87">
        <v>32</v>
      </c>
      <c r="G560" s="156">
        <v>54</v>
      </c>
      <c r="H560" s="89">
        <v>3691</v>
      </c>
      <c r="I560" s="119">
        <v>1588</v>
      </c>
      <c r="J560" s="120">
        <v>1192</v>
      </c>
      <c r="K560" s="91" t="s">
        <v>24</v>
      </c>
      <c r="L560" s="121"/>
      <c r="M560" s="121"/>
      <c r="N560" s="121"/>
      <c r="O560" s="157">
        <v>5410</v>
      </c>
    </row>
    <row r="561" spans="1:15" ht="42.75" hidden="1" customHeight="1" x14ac:dyDescent="0.25">
      <c r="A561" s="69">
        <f t="shared" si="97"/>
        <v>3693</v>
      </c>
      <c r="B561" s="70">
        <f t="shared" si="107"/>
        <v>54</v>
      </c>
      <c r="C561" s="85" t="str">
        <f t="shared" si="79"/>
        <v>092</v>
      </c>
      <c r="D561" s="85" t="str">
        <f t="shared" si="80"/>
        <v>0922</v>
      </c>
      <c r="E561" s="86" t="s">
        <v>186</v>
      </c>
      <c r="F561" s="87">
        <v>32</v>
      </c>
      <c r="G561" s="156">
        <v>54</v>
      </c>
      <c r="H561" s="166">
        <v>3693</v>
      </c>
      <c r="I561" s="120">
        <v>1594</v>
      </c>
      <c r="J561" s="120">
        <v>1263</v>
      </c>
      <c r="K561" s="91" t="s">
        <v>25</v>
      </c>
      <c r="L561" s="121"/>
      <c r="M561" s="121"/>
      <c r="N561" s="121"/>
      <c r="O561" s="157">
        <v>5410</v>
      </c>
    </row>
    <row r="562" spans="1:15" ht="42.75" hidden="1" customHeight="1" x14ac:dyDescent="0.25">
      <c r="A562" s="69">
        <f t="shared" si="97"/>
        <v>3694</v>
      </c>
      <c r="B562" s="70">
        <f t="shared" si="107"/>
        <v>54</v>
      </c>
      <c r="C562" s="85" t="str">
        <f t="shared" si="79"/>
        <v>092</v>
      </c>
      <c r="D562" s="85" t="str">
        <f t="shared" si="80"/>
        <v>0922</v>
      </c>
      <c r="E562" s="86" t="s">
        <v>186</v>
      </c>
      <c r="F562" s="87">
        <v>32</v>
      </c>
      <c r="G562" s="156">
        <v>54</v>
      </c>
      <c r="H562" s="166">
        <v>3694</v>
      </c>
      <c r="I562" s="120">
        <v>1600</v>
      </c>
      <c r="J562" s="120">
        <v>1264</v>
      </c>
      <c r="K562" s="91" t="s">
        <v>25</v>
      </c>
      <c r="L562" s="121"/>
      <c r="M562" s="121"/>
      <c r="N562" s="121"/>
      <c r="O562" s="157">
        <v>5410</v>
      </c>
    </row>
    <row r="563" spans="1:15" ht="25.5" hidden="1" x14ac:dyDescent="0.25">
      <c r="A563" s="69">
        <f t="shared" si="97"/>
        <v>37</v>
      </c>
      <c r="B563" s="70" t="str">
        <f t="shared" si="107"/>
        <v xml:space="preserve"> </v>
      </c>
      <c r="C563" s="85" t="str">
        <f>IF(I563&gt;0,LEFT(E563,3),"  ")</f>
        <v xml:space="preserve">  </v>
      </c>
      <c r="D563" s="85" t="str">
        <f>IF(I563&gt;0,LEFT(E563,4),"  ")</f>
        <v xml:space="preserve">  </v>
      </c>
      <c r="E563" s="86"/>
      <c r="F563" s="87"/>
      <c r="G563" s="88"/>
      <c r="H563" s="89">
        <v>37</v>
      </c>
      <c r="I563" s="90"/>
      <c r="J563" s="90"/>
      <c r="K563" s="127" t="s">
        <v>179</v>
      </c>
      <c r="L563" s="116">
        <f>SUM(L564)</f>
        <v>0</v>
      </c>
      <c r="M563" s="116">
        <f t="shared" ref="M563:N563" si="113">SUM(M564)</f>
        <v>0</v>
      </c>
      <c r="N563" s="116">
        <f t="shared" si="113"/>
        <v>0</v>
      </c>
      <c r="O563" s="122"/>
    </row>
    <row r="564" spans="1:15" ht="25.5" hidden="1" x14ac:dyDescent="0.25">
      <c r="A564" s="69">
        <f t="shared" si="97"/>
        <v>372</v>
      </c>
      <c r="B564" s="70" t="str">
        <f t="shared" si="107"/>
        <v xml:space="preserve"> </v>
      </c>
      <c r="C564" s="85" t="str">
        <f>IF(I564&gt;0,LEFT(E564,3),"  ")</f>
        <v xml:space="preserve">  </v>
      </c>
      <c r="D564" s="85" t="str">
        <f>IF(I564&gt;0,LEFT(E564,4),"  ")</f>
        <v xml:space="preserve">  </v>
      </c>
      <c r="E564" s="86"/>
      <c r="F564" s="87"/>
      <c r="G564" s="88"/>
      <c r="H564" s="89">
        <v>372</v>
      </c>
      <c r="I564" s="90"/>
      <c r="J564" s="90"/>
      <c r="K564" s="127" t="s">
        <v>180</v>
      </c>
      <c r="L564" s="116">
        <f>SUM(L565:L569)</f>
        <v>0</v>
      </c>
      <c r="M564" s="116">
        <f>SUM(M565:M569)</f>
        <v>0</v>
      </c>
      <c r="N564" s="116">
        <f>SUM(N565:N569)</f>
        <v>0</v>
      </c>
      <c r="O564" s="122"/>
    </row>
    <row r="565" spans="1:15" ht="25.5" hidden="1" x14ac:dyDescent="0.25">
      <c r="A565" s="69">
        <f t="shared" si="97"/>
        <v>3721</v>
      </c>
      <c r="C565" s="85"/>
      <c r="D565" s="85"/>
      <c r="E565" s="86" t="s">
        <v>186</v>
      </c>
      <c r="F565" s="87"/>
      <c r="G565" s="88">
        <v>32</v>
      </c>
      <c r="H565" s="89">
        <v>3721</v>
      </c>
      <c r="I565" s="90">
        <v>1604</v>
      </c>
      <c r="J565" s="90"/>
      <c r="K565" s="127" t="s">
        <v>247</v>
      </c>
      <c r="L565" s="143"/>
      <c r="M565" s="143"/>
      <c r="N565" s="143"/>
      <c r="O565" s="155">
        <v>3210</v>
      </c>
    </row>
    <row r="566" spans="1:15" ht="25.5" hidden="1" x14ac:dyDescent="0.25">
      <c r="A566" s="69">
        <f t="shared" si="97"/>
        <v>3721</v>
      </c>
      <c r="B566" s="70">
        <f t="shared" si="107"/>
        <v>54</v>
      </c>
      <c r="C566" s="85" t="str">
        <f>IF(I566&gt;0,LEFT(E566,3),"  ")</f>
        <v>092</v>
      </c>
      <c r="D566" s="85" t="str">
        <f>IF(I566&gt;0,LEFT(E566,4),"  ")</f>
        <v>0922</v>
      </c>
      <c r="E566" s="86" t="s">
        <v>186</v>
      </c>
      <c r="F566" s="87">
        <v>32</v>
      </c>
      <c r="G566" s="156">
        <v>54</v>
      </c>
      <c r="H566" s="89">
        <v>3721</v>
      </c>
      <c r="I566" s="120">
        <v>1606</v>
      </c>
      <c r="J566" s="120">
        <v>1265</v>
      </c>
      <c r="K566" s="127" t="s">
        <v>247</v>
      </c>
      <c r="L566" s="121"/>
      <c r="M566" s="121"/>
      <c r="N566" s="121"/>
      <c r="O566" s="157">
        <v>5410</v>
      </c>
    </row>
    <row r="567" spans="1:15" ht="25.5" hidden="1" x14ac:dyDescent="0.25">
      <c r="A567" s="69">
        <f t="shared" si="97"/>
        <v>3722</v>
      </c>
      <c r="B567" s="70">
        <f t="shared" si="107"/>
        <v>32</v>
      </c>
      <c r="C567" s="85" t="str">
        <f>IF(I567&gt;0,LEFT(E567,3),"  ")</f>
        <v>092</v>
      </c>
      <c r="D567" s="85" t="str">
        <f>IF(I567&gt;0,LEFT(E567,4),"  ")</f>
        <v>0922</v>
      </c>
      <c r="E567" s="86" t="s">
        <v>186</v>
      </c>
      <c r="F567" s="87">
        <v>32</v>
      </c>
      <c r="G567" s="156">
        <v>32</v>
      </c>
      <c r="H567" s="89">
        <v>3722</v>
      </c>
      <c r="I567" s="119">
        <v>1610</v>
      </c>
      <c r="J567" s="120">
        <v>1265</v>
      </c>
      <c r="K567" s="127" t="s">
        <v>181</v>
      </c>
      <c r="L567" s="121"/>
      <c r="M567" s="121"/>
      <c r="N567" s="121"/>
      <c r="O567" s="157">
        <v>3210</v>
      </c>
    </row>
    <row r="568" spans="1:15" ht="25.5" hidden="1" x14ac:dyDescent="0.25">
      <c r="A568" s="69">
        <f t="shared" si="97"/>
        <v>3722</v>
      </c>
      <c r="C568" s="85"/>
      <c r="D568" s="85"/>
      <c r="E568" s="86" t="s">
        <v>186</v>
      </c>
      <c r="F568" s="87"/>
      <c r="G568" s="156">
        <v>49</v>
      </c>
      <c r="H568" s="89">
        <v>3722</v>
      </c>
      <c r="I568" s="119">
        <v>1611</v>
      </c>
      <c r="J568" s="120"/>
      <c r="K568" s="127" t="s">
        <v>181</v>
      </c>
      <c r="L568" s="121"/>
      <c r="M568" s="121"/>
      <c r="N568" s="121"/>
      <c r="O568" s="157">
        <v>4910</v>
      </c>
    </row>
    <row r="569" spans="1:15" ht="25.5" hidden="1" x14ac:dyDescent="0.25">
      <c r="A569" s="69">
        <f t="shared" si="97"/>
        <v>3722</v>
      </c>
      <c r="B569" s="70">
        <f t="shared" ref="B569" si="114">IF(J569&gt;0,G569," ")</f>
        <v>54</v>
      </c>
      <c r="C569" s="85" t="str">
        <f>IF(I569&gt;0,LEFT(E569,3),"  ")</f>
        <v>092</v>
      </c>
      <c r="D569" s="85" t="str">
        <f>IF(I569&gt;0,LEFT(E569,4),"  ")</f>
        <v>0922</v>
      </c>
      <c r="E569" s="86" t="s">
        <v>186</v>
      </c>
      <c r="F569" s="87">
        <v>32</v>
      </c>
      <c r="G569" s="156">
        <v>54</v>
      </c>
      <c r="H569" s="89">
        <v>3722</v>
      </c>
      <c r="I569" s="119">
        <v>1612</v>
      </c>
      <c r="J569" s="120">
        <v>1265</v>
      </c>
      <c r="K569" s="127" t="s">
        <v>181</v>
      </c>
      <c r="L569" s="121"/>
      <c r="M569" s="121"/>
      <c r="N569" s="121"/>
      <c r="O569" s="157">
        <v>5410</v>
      </c>
    </row>
    <row r="570" spans="1:15" hidden="1" x14ac:dyDescent="0.25">
      <c r="A570" s="69">
        <f t="shared" si="97"/>
        <v>38</v>
      </c>
      <c r="B570" s="70" t="str">
        <f t="shared" si="107"/>
        <v xml:space="preserve"> </v>
      </c>
      <c r="C570" s="85" t="str">
        <f t="shared" si="79"/>
        <v xml:space="preserve">  </v>
      </c>
      <c r="D570" s="85" t="str">
        <f t="shared" si="80"/>
        <v xml:space="preserve">  </v>
      </c>
      <c r="E570" s="86"/>
      <c r="F570" s="87"/>
      <c r="G570" s="88"/>
      <c r="H570" s="89">
        <v>38</v>
      </c>
      <c r="I570" s="90"/>
      <c r="J570" s="90"/>
      <c r="K570" s="91" t="s">
        <v>224</v>
      </c>
      <c r="L570" s="116">
        <f>SUM(L571)</f>
        <v>0</v>
      </c>
      <c r="M570" s="116">
        <f t="shared" ref="M570:N570" si="115">SUM(M571)</f>
        <v>0</v>
      </c>
      <c r="N570" s="116">
        <f t="shared" si="115"/>
        <v>0</v>
      </c>
      <c r="O570" s="122"/>
    </row>
    <row r="571" spans="1:15" hidden="1" x14ac:dyDescent="0.25">
      <c r="A571" s="69">
        <f t="shared" si="97"/>
        <v>381</v>
      </c>
      <c r="B571" s="70" t="str">
        <f t="shared" si="107"/>
        <v xml:space="preserve"> </v>
      </c>
      <c r="C571" s="85" t="str">
        <f t="shared" si="79"/>
        <v xml:space="preserve">  </v>
      </c>
      <c r="D571" s="85" t="str">
        <f t="shared" si="80"/>
        <v xml:space="preserve">  </v>
      </c>
      <c r="E571" s="86"/>
      <c r="F571" s="87"/>
      <c r="G571" s="88"/>
      <c r="H571" s="89">
        <v>381</v>
      </c>
      <c r="I571" s="90"/>
      <c r="J571" s="90"/>
      <c r="K571" s="91" t="s">
        <v>51</v>
      </c>
      <c r="L571" s="116">
        <f>SUM(L572:L573)</f>
        <v>0</v>
      </c>
      <c r="M571" s="116">
        <f t="shared" ref="M571" si="116">SUM(M572:M573)</f>
        <v>0</v>
      </c>
      <c r="N571" s="116">
        <f>SUM(N572:N573)</f>
        <v>0</v>
      </c>
      <c r="O571" s="122"/>
    </row>
    <row r="572" spans="1:15" hidden="1" x14ac:dyDescent="0.25">
      <c r="A572" s="69">
        <f t="shared" si="97"/>
        <v>3811</v>
      </c>
      <c r="B572" s="70">
        <f t="shared" si="107"/>
        <v>62</v>
      </c>
      <c r="C572" s="85" t="str">
        <f t="shared" si="79"/>
        <v>092</v>
      </c>
      <c r="D572" s="85" t="str">
        <f t="shared" si="80"/>
        <v>0922</v>
      </c>
      <c r="E572" s="86" t="s">
        <v>186</v>
      </c>
      <c r="F572" s="87">
        <v>32</v>
      </c>
      <c r="G572" s="156">
        <v>62</v>
      </c>
      <c r="H572" s="89">
        <v>3811</v>
      </c>
      <c r="I572" s="119">
        <v>1625</v>
      </c>
      <c r="J572" s="120">
        <v>1266</v>
      </c>
      <c r="K572" s="91" t="s">
        <v>225</v>
      </c>
      <c r="L572" s="121"/>
      <c r="M572" s="121"/>
      <c r="N572" s="121"/>
      <c r="O572" s="157">
        <v>6210</v>
      </c>
    </row>
    <row r="573" spans="1:15" ht="25.5" hidden="1" x14ac:dyDescent="0.25">
      <c r="A573" s="69">
        <f t="shared" si="97"/>
        <v>3813</v>
      </c>
      <c r="B573" s="70">
        <f t="shared" si="107"/>
        <v>54</v>
      </c>
      <c r="C573" s="85" t="str">
        <f>IF(I573&gt;0,LEFT(E573,3),"  ")</f>
        <v>092</v>
      </c>
      <c r="D573" s="85" t="str">
        <f>IF(I573&gt;0,LEFT(E573,4),"  ")</f>
        <v>0922</v>
      </c>
      <c r="E573" s="86" t="s">
        <v>186</v>
      </c>
      <c r="F573" s="87">
        <v>32</v>
      </c>
      <c r="G573" s="156">
        <v>54</v>
      </c>
      <c r="H573" s="89">
        <v>3813</v>
      </c>
      <c r="I573" s="119">
        <v>1624</v>
      </c>
      <c r="J573" s="120">
        <v>1207</v>
      </c>
      <c r="K573" s="127" t="s">
        <v>246</v>
      </c>
      <c r="L573" s="121"/>
      <c r="M573" s="121"/>
      <c r="N573" s="121"/>
      <c r="O573" s="157">
        <v>5410</v>
      </c>
    </row>
    <row r="574" spans="1:15" ht="25.5" hidden="1" x14ac:dyDescent="0.25">
      <c r="A574" s="69">
        <f t="shared" si="97"/>
        <v>4</v>
      </c>
      <c r="B574" s="70" t="str">
        <f t="shared" si="107"/>
        <v xml:space="preserve"> </v>
      </c>
      <c r="C574" s="85" t="str">
        <f t="shared" si="79"/>
        <v xml:space="preserve">  </v>
      </c>
      <c r="D574" s="85" t="str">
        <f t="shared" si="80"/>
        <v xml:space="preserve">  </v>
      </c>
      <c r="E574" s="86"/>
      <c r="F574" s="87"/>
      <c r="G574" s="88"/>
      <c r="H574" s="89">
        <v>4</v>
      </c>
      <c r="I574" s="90"/>
      <c r="J574" s="90"/>
      <c r="K574" s="91" t="s">
        <v>134</v>
      </c>
      <c r="L574" s="116">
        <f>SUM(L575,L579,L634)</f>
        <v>73150</v>
      </c>
      <c r="M574" s="116">
        <f>SUM(M575,M579,M634)</f>
        <v>0</v>
      </c>
      <c r="N574" s="116">
        <f>SUM(N575,N579,N634)</f>
        <v>73150</v>
      </c>
      <c r="O574" s="122"/>
    </row>
    <row r="575" spans="1:15" ht="25.5" hidden="1" x14ac:dyDescent="0.25">
      <c r="A575" s="69">
        <f t="shared" si="97"/>
        <v>41</v>
      </c>
      <c r="B575" s="70" t="str">
        <f t="shared" si="107"/>
        <v xml:space="preserve"> </v>
      </c>
      <c r="C575" s="85" t="str">
        <f>IF(I575&gt;0,LEFT(E575,3),"  ")</f>
        <v xml:space="preserve">  </v>
      </c>
      <c r="D575" s="85" t="str">
        <f>IF(I575&gt;0,LEFT(E575,4),"  ")</f>
        <v xml:space="preserve">  </v>
      </c>
      <c r="E575" s="86"/>
      <c r="F575" s="87"/>
      <c r="G575" s="88"/>
      <c r="H575" s="89">
        <v>41</v>
      </c>
      <c r="I575" s="90"/>
      <c r="J575" s="90"/>
      <c r="K575" s="91" t="s">
        <v>226</v>
      </c>
      <c r="L575" s="116">
        <f>SUM(L576)</f>
        <v>2200</v>
      </c>
      <c r="M575" s="116">
        <f t="shared" ref="M575:N575" si="117">SUM(M576)</f>
        <v>0</v>
      </c>
      <c r="N575" s="116">
        <f t="shared" si="117"/>
        <v>2200</v>
      </c>
      <c r="O575" s="122"/>
    </row>
    <row r="576" spans="1:15" x14ac:dyDescent="0.25">
      <c r="A576" s="69">
        <f t="shared" si="97"/>
        <v>412</v>
      </c>
      <c r="B576" s="70" t="str">
        <f t="shared" si="107"/>
        <v xml:space="preserve"> </v>
      </c>
      <c r="C576" s="85" t="str">
        <f>IF(I576&gt;0,LEFT(E576,3),"  ")</f>
        <v xml:space="preserve">  </v>
      </c>
      <c r="D576" s="85" t="str">
        <f>IF(I576&gt;0,LEFT(E576,4),"  ")</f>
        <v xml:space="preserve">  </v>
      </c>
      <c r="E576" s="86"/>
      <c r="F576" s="87"/>
      <c r="G576" s="88"/>
      <c r="H576" s="89">
        <v>412</v>
      </c>
      <c r="I576" s="90"/>
      <c r="J576" s="90"/>
      <c r="K576" s="91" t="s">
        <v>227</v>
      </c>
      <c r="L576" s="116">
        <f t="shared" ref="L576:N576" si="118">SUM(L577:L578)</f>
        <v>2200</v>
      </c>
      <c r="M576" s="116">
        <f t="shared" si="118"/>
        <v>0</v>
      </c>
      <c r="N576" s="116">
        <f t="shared" si="118"/>
        <v>2200</v>
      </c>
      <c r="O576" s="122"/>
    </row>
    <row r="577" spans="1:15" hidden="1" x14ac:dyDescent="0.25">
      <c r="A577" s="69">
        <f t="shared" si="97"/>
        <v>4123</v>
      </c>
      <c r="B577" s="70">
        <f t="shared" si="107"/>
        <v>54</v>
      </c>
      <c r="C577" s="85" t="str">
        <f>IF(I577&gt;0,LEFT(E577,3),"  ")</f>
        <v>092</v>
      </c>
      <c r="D577" s="85" t="str">
        <f>IF(I577&gt;0,LEFT(E577,4),"  ")</f>
        <v>0922</v>
      </c>
      <c r="E577" s="86" t="s">
        <v>186</v>
      </c>
      <c r="F577" s="87">
        <v>32</v>
      </c>
      <c r="G577" s="156">
        <v>54</v>
      </c>
      <c r="H577" s="89">
        <v>4123</v>
      </c>
      <c r="I577" s="119">
        <v>1630</v>
      </c>
      <c r="J577" s="120">
        <v>1267</v>
      </c>
      <c r="K577" s="91" t="s">
        <v>228</v>
      </c>
      <c r="L577" s="121">
        <v>2000</v>
      </c>
      <c r="M577" s="121">
        <f>+N577-L577</f>
        <v>0</v>
      </c>
      <c r="N577" s="121">
        <v>2000</v>
      </c>
      <c r="O577" s="157">
        <v>5410</v>
      </c>
    </row>
    <row r="578" spans="1:15" hidden="1" x14ac:dyDescent="0.25">
      <c r="A578" s="69">
        <f t="shared" si="97"/>
        <v>4123</v>
      </c>
      <c r="B578" s="70">
        <f t="shared" si="107"/>
        <v>32</v>
      </c>
      <c r="C578" s="85" t="str">
        <f>IF(I578&gt;0,LEFT(E578,3),"  ")</f>
        <v>092</v>
      </c>
      <c r="D578" s="85" t="str">
        <f>IF(I578&gt;0,LEFT(E578,4),"  ")</f>
        <v>0922</v>
      </c>
      <c r="E578" s="86" t="s">
        <v>186</v>
      </c>
      <c r="F578" s="87">
        <v>32</v>
      </c>
      <c r="G578" s="156">
        <v>32</v>
      </c>
      <c r="H578" s="89">
        <v>4123</v>
      </c>
      <c r="I578" s="119">
        <v>1628</v>
      </c>
      <c r="J578" s="120">
        <v>1267</v>
      </c>
      <c r="K578" s="91" t="s">
        <v>228</v>
      </c>
      <c r="L578" s="121">
        <v>200</v>
      </c>
      <c r="M578" s="121">
        <f>+N578-L578</f>
        <v>0</v>
      </c>
      <c r="N578" s="121">
        <v>200</v>
      </c>
      <c r="O578" s="155">
        <v>3210</v>
      </c>
    </row>
    <row r="579" spans="1:15" ht="25.5" hidden="1" x14ac:dyDescent="0.25">
      <c r="A579" s="69">
        <f t="shared" si="97"/>
        <v>42</v>
      </c>
      <c r="B579" s="70" t="str">
        <f t="shared" si="107"/>
        <v xml:space="preserve"> </v>
      </c>
      <c r="C579" s="85" t="str">
        <f t="shared" si="79"/>
        <v xml:space="preserve">  </v>
      </c>
      <c r="D579" s="85" t="str">
        <f t="shared" si="80"/>
        <v xml:space="preserve">  </v>
      </c>
      <c r="E579" s="86"/>
      <c r="F579" s="87"/>
      <c r="G579" s="88"/>
      <c r="H579" s="89">
        <v>42</v>
      </c>
      <c r="I579" s="90"/>
      <c r="J579" s="90"/>
      <c r="K579" s="91" t="s">
        <v>135</v>
      </c>
      <c r="L579" s="116">
        <f>SUM(L580,L583,L619,L623,L629,L631)</f>
        <v>70950</v>
      </c>
      <c r="M579" s="116">
        <f t="shared" ref="M579:N579" si="119">SUM(M580,M583,M619,M623,M629,M631)</f>
        <v>0</v>
      </c>
      <c r="N579" s="116">
        <f t="shared" si="119"/>
        <v>70950</v>
      </c>
      <c r="O579" s="122"/>
    </row>
    <row r="580" spans="1:15" hidden="1" x14ac:dyDescent="0.25">
      <c r="A580" s="69">
        <f t="shared" si="97"/>
        <v>421</v>
      </c>
      <c r="B580" s="70" t="str">
        <f t="shared" si="107"/>
        <v xml:space="preserve"> </v>
      </c>
      <c r="C580" s="85" t="str">
        <f>IF(I580&gt;0,LEFT(E580,3),"  ")</f>
        <v xml:space="preserve">  </v>
      </c>
      <c r="D580" s="85" t="str">
        <f>IF(I580&gt;0,LEFT(E580,4),"  ")</f>
        <v xml:space="preserve">  </v>
      </c>
      <c r="E580" s="86"/>
      <c r="F580" s="87"/>
      <c r="G580" s="88"/>
      <c r="H580" s="89">
        <v>421</v>
      </c>
      <c r="I580" s="90"/>
      <c r="J580" s="90"/>
      <c r="K580" s="127" t="s">
        <v>136</v>
      </c>
      <c r="L580" s="116">
        <f>SUM(L581:L582)</f>
        <v>0</v>
      </c>
      <c r="M580" s="116">
        <f t="shared" ref="M580:N580" si="120">SUM(M581:M582)</f>
        <v>0</v>
      </c>
      <c r="N580" s="116">
        <f t="shared" si="120"/>
        <v>0</v>
      </c>
      <c r="O580" s="122"/>
    </row>
    <row r="581" spans="1:15" hidden="1" x14ac:dyDescent="0.25">
      <c r="A581" s="69">
        <f t="shared" si="97"/>
        <v>4212</v>
      </c>
      <c r="B581" s="70">
        <f t="shared" si="107"/>
        <v>54</v>
      </c>
      <c r="C581" s="85" t="str">
        <f>IF(I581&gt;0,LEFT(E581,3),"  ")</f>
        <v>092</v>
      </c>
      <c r="D581" s="85" t="str">
        <f>IF(I581&gt;0,LEFT(E581,4),"  ")</f>
        <v>0922</v>
      </c>
      <c r="E581" s="86" t="s">
        <v>186</v>
      </c>
      <c r="F581" s="87">
        <v>32</v>
      </c>
      <c r="G581" s="156">
        <v>54</v>
      </c>
      <c r="H581" s="89">
        <v>4212</v>
      </c>
      <c r="I581" s="119">
        <v>1636</v>
      </c>
      <c r="J581" s="120">
        <v>1268</v>
      </c>
      <c r="K581" s="127" t="s">
        <v>248</v>
      </c>
      <c r="L581" s="121"/>
      <c r="M581" s="121"/>
      <c r="N581" s="121"/>
      <c r="O581" s="157">
        <v>5410</v>
      </c>
    </row>
    <row r="582" spans="1:15" hidden="1" x14ac:dyDescent="0.25">
      <c r="A582" s="69">
        <f t="shared" si="97"/>
        <v>4214</v>
      </c>
      <c r="B582" s="70">
        <f t="shared" si="107"/>
        <v>54</v>
      </c>
      <c r="C582" s="85" t="str">
        <f>IF(I582&gt;0,LEFT(E582,3),"  ")</f>
        <v>092</v>
      </c>
      <c r="D582" s="85" t="str">
        <f>IF(I582&gt;0,LEFT(E582,4),"  ")</f>
        <v>0922</v>
      </c>
      <c r="E582" s="86" t="s">
        <v>186</v>
      </c>
      <c r="F582" s="87">
        <v>32</v>
      </c>
      <c r="G582" s="156">
        <v>54</v>
      </c>
      <c r="H582" s="89">
        <v>4214</v>
      </c>
      <c r="I582" s="119">
        <v>1642</v>
      </c>
      <c r="J582" s="120">
        <v>1267</v>
      </c>
      <c r="K582" s="127" t="s">
        <v>229</v>
      </c>
      <c r="L582" s="121"/>
      <c r="M582" s="121"/>
      <c r="N582" s="121"/>
      <c r="O582" s="157">
        <v>5410</v>
      </c>
    </row>
    <row r="583" spans="1:15" x14ac:dyDescent="0.25">
      <c r="A583" s="69">
        <f t="shared" si="97"/>
        <v>422</v>
      </c>
      <c r="B583" s="70" t="str">
        <f t="shared" si="107"/>
        <v xml:space="preserve"> </v>
      </c>
      <c r="C583" s="85" t="str">
        <f t="shared" si="79"/>
        <v xml:space="preserve">  </v>
      </c>
      <c r="D583" s="85" t="str">
        <f t="shared" si="80"/>
        <v xml:space="preserve">  </v>
      </c>
      <c r="E583" s="86"/>
      <c r="F583" s="87"/>
      <c r="G583" s="88"/>
      <c r="H583" s="89">
        <v>422</v>
      </c>
      <c r="I583" s="90"/>
      <c r="J583" s="90"/>
      <c r="K583" s="91" t="s">
        <v>137</v>
      </c>
      <c r="L583" s="116">
        <f>SUM(L584:L618)</f>
        <v>63750</v>
      </c>
      <c r="M583" s="116">
        <f>SUM(M584:M618)</f>
        <v>0</v>
      </c>
      <c r="N583" s="116">
        <f>SUM(N584:N618)</f>
        <v>63750</v>
      </c>
      <c r="O583" s="122"/>
    </row>
    <row r="584" spans="1:15" hidden="1" x14ac:dyDescent="0.25">
      <c r="A584" s="86" t="s">
        <v>186</v>
      </c>
      <c r="B584" s="86" t="s">
        <v>186</v>
      </c>
      <c r="C584" s="86" t="s">
        <v>186</v>
      </c>
      <c r="D584" s="86" t="s">
        <v>186</v>
      </c>
      <c r="E584" s="86" t="s">
        <v>186</v>
      </c>
      <c r="F584" s="87">
        <v>32</v>
      </c>
      <c r="G584" s="88">
        <v>32</v>
      </c>
      <c r="H584" s="89">
        <v>4221</v>
      </c>
      <c r="I584" s="120">
        <v>1646</v>
      </c>
      <c r="J584" s="120">
        <v>1269</v>
      </c>
      <c r="K584" s="91" t="s">
        <v>71</v>
      </c>
      <c r="L584" s="121">
        <v>20000</v>
      </c>
      <c r="M584" s="121">
        <f>+N584-L584</f>
        <v>0</v>
      </c>
      <c r="N584" s="121">
        <v>20000</v>
      </c>
      <c r="O584" s="155">
        <v>3210</v>
      </c>
    </row>
    <row r="585" spans="1:15" ht="17.25" hidden="1" customHeight="1" x14ac:dyDescent="0.25">
      <c r="A585" s="86" t="s">
        <v>186</v>
      </c>
      <c r="B585" s="86" t="s">
        <v>186</v>
      </c>
      <c r="C585" s="86" t="s">
        <v>186</v>
      </c>
      <c r="D585" s="86" t="s">
        <v>186</v>
      </c>
      <c r="E585" s="86" t="s">
        <v>186</v>
      </c>
      <c r="F585" s="87">
        <v>32</v>
      </c>
      <c r="G585" s="156">
        <v>49</v>
      </c>
      <c r="H585" s="89">
        <v>4221</v>
      </c>
      <c r="I585" s="120">
        <v>1647</v>
      </c>
      <c r="J585" s="120">
        <v>1270</v>
      </c>
      <c r="K585" s="91" t="s">
        <v>71</v>
      </c>
      <c r="L585" s="121"/>
      <c r="M585" s="121"/>
      <c r="N585" s="121"/>
      <c r="O585" s="157">
        <v>4910</v>
      </c>
    </row>
    <row r="586" spans="1:15" ht="17.25" hidden="1" customHeight="1" x14ac:dyDescent="0.25">
      <c r="A586" s="86" t="s">
        <v>186</v>
      </c>
      <c r="B586" s="86" t="s">
        <v>186</v>
      </c>
      <c r="C586" s="86" t="s">
        <v>186</v>
      </c>
      <c r="D586" s="86" t="s">
        <v>186</v>
      </c>
      <c r="E586" s="86" t="s">
        <v>186</v>
      </c>
      <c r="F586" s="87">
        <v>32</v>
      </c>
      <c r="G586" s="156">
        <v>54</v>
      </c>
      <c r="H586" s="89">
        <v>4221</v>
      </c>
      <c r="I586" s="120">
        <v>1648</v>
      </c>
      <c r="J586" s="120">
        <v>1271</v>
      </c>
      <c r="K586" s="91" t="s">
        <v>71</v>
      </c>
      <c r="L586" s="121">
        <v>6000</v>
      </c>
      <c r="M586" s="121">
        <f>+N586-L586</f>
        <v>0</v>
      </c>
      <c r="N586" s="121">
        <v>6000</v>
      </c>
      <c r="O586" s="157">
        <v>5410</v>
      </c>
    </row>
    <row r="587" spans="1:15" ht="17.25" hidden="1" customHeight="1" x14ac:dyDescent="0.25">
      <c r="A587" s="86" t="s">
        <v>186</v>
      </c>
      <c r="B587" s="86" t="s">
        <v>186</v>
      </c>
      <c r="C587" s="86" t="s">
        <v>186</v>
      </c>
      <c r="D587" s="86" t="s">
        <v>186</v>
      </c>
      <c r="E587" s="86" t="s">
        <v>186</v>
      </c>
      <c r="F587" s="87">
        <v>32</v>
      </c>
      <c r="G587" s="156">
        <v>62</v>
      </c>
      <c r="H587" s="89">
        <v>4221</v>
      </c>
      <c r="I587" s="120">
        <v>1649</v>
      </c>
      <c r="J587" s="120">
        <v>1272</v>
      </c>
      <c r="K587" s="91" t="s">
        <v>71</v>
      </c>
      <c r="L587" s="121"/>
      <c r="M587" s="121"/>
      <c r="N587" s="121"/>
      <c r="O587" s="157">
        <v>6210</v>
      </c>
    </row>
    <row r="588" spans="1:15" ht="17.25" hidden="1" customHeight="1" x14ac:dyDescent="0.25">
      <c r="A588" s="86" t="s">
        <v>186</v>
      </c>
      <c r="B588" s="86" t="s">
        <v>186</v>
      </c>
      <c r="C588" s="86" t="s">
        <v>186</v>
      </c>
      <c r="D588" s="86" t="s">
        <v>186</v>
      </c>
      <c r="E588" s="86" t="s">
        <v>186</v>
      </c>
      <c r="F588" s="87">
        <v>32</v>
      </c>
      <c r="G588" s="156">
        <v>72</v>
      </c>
      <c r="H588" s="89">
        <v>4221</v>
      </c>
      <c r="I588" s="120">
        <v>1650</v>
      </c>
      <c r="J588" s="120">
        <v>1273</v>
      </c>
      <c r="K588" s="91" t="s">
        <v>71</v>
      </c>
      <c r="L588" s="121"/>
      <c r="M588" s="121"/>
      <c r="N588" s="121"/>
      <c r="O588" s="157">
        <v>7210</v>
      </c>
    </row>
    <row r="589" spans="1:15" hidden="1" x14ac:dyDescent="0.25">
      <c r="A589" s="86" t="s">
        <v>186</v>
      </c>
      <c r="B589" s="86" t="s">
        <v>186</v>
      </c>
      <c r="C589" s="86" t="s">
        <v>186</v>
      </c>
      <c r="D589" s="86" t="s">
        <v>186</v>
      </c>
      <c r="E589" s="86" t="s">
        <v>186</v>
      </c>
      <c r="F589" s="87">
        <v>32</v>
      </c>
      <c r="G589" s="88">
        <v>32</v>
      </c>
      <c r="H589" s="89">
        <v>4222</v>
      </c>
      <c r="I589" s="120">
        <v>1652</v>
      </c>
      <c r="J589" s="120">
        <v>1274</v>
      </c>
      <c r="K589" s="91" t="s">
        <v>138</v>
      </c>
      <c r="L589" s="121">
        <v>18150</v>
      </c>
      <c r="M589" s="121">
        <f>+N589-L589</f>
        <v>0</v>
      </c>
      <c r="N589" s="121">
        <v>18150</v>
      </c>
      <c r="O589" s="155">
        <v>3210</v>
      </c>
    </row>
    <row r="590" spans="1:15" ht="17.25" hidden="1" customHeight="1" x14ac:dyDescent="0.25">
      <c r="A590" s="86" t="s">
        <v>186</v>
      </c>
      <c r="B590" s="86" t="s">
        <v>186</v>
      </c>
      <c r="C590" s="86" t="s">
        <v>186</v>
      </c>
      <c r="D590" s="86" t="s">
        <v>186</v>
      </c>
      <c r="E590" s="86" t="s">
        <v>186</v>
      </c>
      <c r="F590" s="87">
        <v>32</v>
      </c>
      <c r="G590" s="156">
        <v>49</v>
      </c>
      <c r="H590" s="89">
        <v>4222</v>
      </c>
      <c r="I590" s="120">
        <v>1653</v>
      </c>
      <c r="J590" s="120">
        <v>1275</v>
      </c>
      <c r="K590" s="91" t="s">
        <v>138</v>
      </c>
      <c r="L590" s="121"/>
      <c r="M590" s="121"/>
      <c r="N590" s="121"/>
      <c r="O590" s="157">
        <v>4910</v>
      </c>
    </row>
    <row r="591" spans="1:15" ht="17.25" hidden="1" customHeight="1" x14ac:dyDescent="0.25">
      <c r="A591" s="86" t="s">
        <v>186</v>
      </c>
      <c r="B591" s="86" t="s">
        <v>186</v>
      </c>
      <c r="C591" s="86" t="s">
        <v>186</v>
      </c>
      <c r="D591" s="86" t="s">
        <v>186</v>
      </c>
      <c r="E591" s="86" t="s">
        <v>186</v>
      </c>
      <c r="F591" s="87">
        <v>32</v>
      </c>
      <c r="G591" s="156">
        <v>54</v>
      </c>
      <c r="H591" s="89">
        <v>4222</v>
      </c>
      <c r="I591" s="120">
        <v>1654</v>
      </c>
      <c r="J591" s="120">
        <v>1276</v>
      </c>
      <c r="K591" s="91" t="s">
        <v>138</v>
      </c>
      <c r="L591" s="121"/>
      <c r="M591" s="121"/>
      <c r="N591" s="121"/>
      <c r="O591" s="157">
        <v>5410</v>
      </c>
    </row>
    <row r="592" spans="1:15" ht="17.25" hidden="1" customHeight="1" x14ac:dyDescent="0.25">
      <c r="A592" s="86" t="s">
        <v>186</v>
      </c>
      <c r="B592" s="86" t="s">
        <v>186</v>
      </c>
      <c r="C592" s="86" t="s">
        <v>186</v>
      </c>
      <c r="D592" s="86" t="s">
        <v>186</v>
      </c>
      <c r="E592" s="86" t="s">
        <v>186</v>
      </c>
      <c r="F592" s="87">
        <v>32</v>
      </c>
      <c r="G592" s="156">
        <v>62</v>
      </c>
      <c r="H592" s="89">
        <v>4222</v>
      </c>
      <c r="I592" s="120">
        <v>1655</v>
      </c>
      <c r="J592" s="120">
        <v>1277</v>
      </c>
      <c r="K592" s="91" t="s">
        <v>138</v>
      </c>
      <c r="L592" s="121"/>
      <c r="M592" s="121"/>
      <c r="N592" s="121"/>
      <c r="O592" s="157">
        <v>6210</v>
      </c>
    </row>
    <row r="593" spans="1:15" ht="17.25" hidden="1" customHeight="1" x14ac:dyDescent="0.25">
      <c r="A593" s="86" t="s">
        <v>186</v>
      </c>
      <c r="B593" s="86" t="s">
        <v>186</v>
      </c>
      <c r="C593" s="86" t="s">
        <v>186</v>
      </c>
      <c r="D593" s="86" t="s">
        <v>186</v>
      </c>
      <c r="E593" s="86" t="s">
        <v>186</v>
      </c>
      <c r="F593" s="87">
        <v>32</v>
      </c>
      <c r="G593" s="156">
        <v>72</v>
      </c>
      <c r="H593" s="89">
        <v>4222</v>
      </c>
      <c r="I593" s="120">
        <v>1656</v>
      </c>
      <c r="J593" s="120">
        <v>1278</v>
      </c>
      <c r="K593" s="91" t="s">
        <v>138</v>
      </c>
      <c r="L593" s="121"/>
      <c r="M593" s="121"/>
      <c r="N593" s="121"/>
      <c r="O593" s="157">
        <v>7210</v>
      </c>
    </row>
    <row r="594" spans="1:15" hidden="1" x14ac:dyDescent="0.25">
      <c r="A594" s="86" t="s">
        <v>186</v>
      </c>
      <c r="B594" s="86" t="s">
        <v>186</v>
      </c>
      <c r="C594" s="86" t="s">
        <v>186</v>
      </c>
      <c r="D594" s="86" t="s">
        <v>186</v>
      </c>
      <c r="E594" s="86" t="s">
        <v>186</v>
      </c>
      <c r="F594" s="87">
        <v>32</v>
      </c>
      <c r="G594" s="88">
        <v>32</v>
      </c>
      <c r="H594" s="89">
        <v>4223</v>
      </c>
      <c r="I594" s="120">
        <v>1658</v>
      </c>
      <c r="J594" s="120">
        <v>1279</v>
      </c>
      <c r="K594" s="91" t="s">
        <v>139</v>
      </c>
      <c r="L594" s="121"/>
      <c r="M594" s="121"/>
      <c r="N594" s="121"/>
      <c r="O594" s="155">
        <v>3210</v>
      </c>
    </row>
    <row r="595" spans="1:15" ht="17.25" hidden="1" customHeight="1" x14ac:dyDescent="0.25">
      <c r="A595" s="86" t="s">
        <v>186</v>
      </c>
      <c r="B595" s="86" t="s">
        <v>186</v>
      </c>
      <c r="C595" s="86" t="s">
        <v>186</v>
      </c>
      <c r="D595" s="86" t="s">
        <v>186</v>
      </c>
      <c r="E595" s="86" t="s">
        <v>186</v>
      </c>
      <c r="F595" s="87">
        <v>32</v>
      </c>
      <c r="G595" s="156">
        <v>49</v>
      </c>
      <c r="H595" s="89">
        <v>4223</v>
      </c>
      <c r="I595" s="120">
        <v>1659</v>
      </c>
      <c r="J595" s="120">
        <v>1280</v>
      </c>
      <c r="K595" s="91" t="s">
        <v>139</v>
      </c>
      <c r="L595" s="121"/>
      <c r="M595" s="121"/>
      <c r="N595" s="121"/>
      <c r="O595" s="157">
        <v>4910</v>
      </c>
    </row>
    <row r="596" spans="1:15" ht="17.25" hidden="1" customHeight="1" x14ac:dyDescent="0.25">
      <c r="A596" s="86"/>
      <c r="B596" s="86"/>
      <c r="C596" s="86"/>
      <c r="D596" s="86"/>
      <c r="E596" s="86" t="s">
        <v>186</v>
      </c>
      <c r="F596" s="87"/>
      <c r="G596" s="156">
        <v>54</v>
      </c>
      <c r="H596" s="89">
        <v>4223</v>
      </c>
      <c r="I596" s="120">
        <v>1660</v>
      </c>
      <c r="J596" s="120"/>
      <c r="K596" s="91" t="s">
        <v>139</v>
      </c>
      <c r="L596" s="121"/>
      <c r="M596" s="121"/>
      <c r="N596" s="121"/>
      <c r="O596" s="157">
        <v>5410</v>
      </c>
    </row>
    <row r="597" spans="1:15" ht="17.25" hidden="1" customHeight="1" x14ac:dyDescent="0.25">
      <c r="A597" s="86" t="s">
        <v>186</v>
      </c>
      <c r="B597" s="86" t="s">
        <v>186</v>
      </c>
      <c r="C597" s="86" t="s">
        <v>186</v>
      </c>
      <c r="D597" s="86" t="s">
        <v>186</v>
      </c>
      <c r="E597" s="86" t="s">
        <v>186</v>
      </c>
      <c r="F597" s="87">
        <v>32</v>
      </c>
      <c r="G597" s="156">
        <v>62</v>
      </c>
      <c r="H597" s="89">
        <v>4223</v>
      </c>
      <c r="I597" s="120">
        <v>1661</v>
      </c>
      <c r="J597" s="120">
        <v>1281</v>
      </c>
      <c r="K597" s="91" t="s">
        <v>139</v>
      </c>
      <c r="L597" s="121"/>
      <c r="M597" s="121"/>
      <c r="N597" s="121"/>
      <c r="O597" s="157">
        <v>6210</v>
      </c>
    </row>
    <row r="598" spans="1:15" ht="17.25" hidden="1" customHeight="1" x14ac:dyDescent="0.25">
      <c r="A598" s="86" t="s">
        <v>186</v>
      </c>
      <c r="B598" s="86" t="s">
        <v>186</v>
      </c>
      <c r="C598" s="86" t="s">
        <v>186</v>
      </c>
      <c r="D598" s="86" t="s">
        <v>186</v>
      </c>
      <c r="E598" s="86" t="s">
        <v>186</v>
      </c>
      <c r="F598" s="87">
        <v>32</v>
      </c>
      <c r="G598" s="156">
        <v>72</v>
      </c>
      <c r="H598" s="89">
        <v>4223</v>
      </c>
      <c r="I598" s="120">
        <v>1662</v>
      </c>
      <c r="J598" s="120">
        <v>1282</v>
      </c>
      <c r="K598" s="91" t="s">
        <v>139</v>
      </c>
      <c r="L598" s="121"/>
      <c r="M598" s="121"/>
      <c r="N598" s="121"/>
      <c r="O598" s="157">
        <v>7210</v>
      </c>
    </row>
    <row r="599" spans="1:15" hidden="1" x14ac:dyDescent="0.25">
      <c r="A599" s="86" t="s">
        <v>186</v>
      </c>
      <c r="B599" s="86" t="s">
        <v>186</v>
      </c>
      <c r="C599" s="86" t="s">
        <v>186</v>
      </c>
      <c r="D599" s="86" t="s">
        <v>186</v>
      </c>
      <c r="E599" s="86" t="s">
        <v>186</v>
      </c>
      <c r="F599" s="87">
        <v>32</v>
      </c>
      <c r="G599" s="88">
        <v>32</v>
      </c>
      <c r="H599" s="89">
        <v>4224</v>
      </c>
      <c r="I599" s="120">
        <v>1664</v>
      </c>
      <c r="J599" s="120">
        <v>1283</v>
      </c>
      <c r="K599" s="91" t="s">
        <v>72</v>
      </c>
      <c r="L599" s="121"/>
      <c r="M599" s="121"/>
      <c r="N599" s="121"/>
      <c r="O599" s="155">
        <v>3210</v>
      </c>
    </row>
    <row r="600" spans="1:15" ht="17.25" hidden="1" customHeight="1" x14ac:dyDescent="0.25">
      <c r="A600" s="86" t="s">
        <v>186</v>
      </c>
      <c r="B600" s="86" t="s">
        <v>186</v>
      </c>
      <c r="C600" s="86" t="s">
        <v>186</v>
      </c>
      <c r="D600" s="86" t="s">
        <v>186</v>
      </c>
      <c r="E600" s="86" t="s">
        <v>186</v>
      </c>
      <c r="F600" s="87">
        <v>32</v>
      </c>
      <c r="G600" s="156">
        <v>49</v>
      </c>
      <c r="H600" s="89">
        <v>4224</v>
      </c>
      <c r="I600" s="120">
        <v>1665</v>
      </c>
      <c r="J600" s="120">
        <v>1284</v>
      </c>
      <c r="K600" s="91" t="s">
        <v>72</v>
      </c>
      <c r="L600" s="121"/>
      <c r="M600" s="121"/>
      <c r="N600" s="121"/>
      <c r="O600" s="157">
        <v>4910</v>
      </c>
    </row>
    <row r="601" spans="1:15" ht="17.25" hidden="1" customHeight="1" x14ac:dyDescent="0.25">
      <c r="A601" s="86"/>
      <c r="B601" s="86"/>
      <c r="C601" s="86"/>
      <c r="D601" s="86"/>
      <c r="E601" s="86" t="s">
        <v>186</v>
      </c>
      <c r="F601" s="87"/>
      <c r="G601" s="156">
        <v>54</v>
      </c>
      <c r="H601" s="89">
        <v>4224</v>
      </c>
      <c r="I601" s="120">
        <v>1666</v>
      </c>
      <c r="J601" s="120"/>
      <c r="K601" s="91" t="s">
        <v>72</v>
      </c>
      <c r="L601" s="121"/>
      <c r="M601" s="121"/>
      <c r="N601" s="121"/>
      <c r="O601" s="157">
        <v>5410</v>
      </c>
    </row>
    <row r="602" spans="1:15" ht="17.25" hidden="1" customHeight="1" x14ac:dyDescent="0.25">
      <c r="A602" s="86" t="s">
        <v>186</v>
      </c>
      <c r="B602" s="86" t="s">
        <v>186</v>
      </c>
      <c r="C602" s="86" t="s">
        <v>186</v>
      </c>
      <c r="D602" s="86" t="s">
        <v>186</v>
      </c>
      <c r="E602" s="86" t="s">
        <v>186</v>
      </c>
      <c r="F602" s="87">
        <v>32</v>
      </c>
      <c r="G602" s="156">
        <v>62</v>
      </c>
      <c r="H602" s="89">
        <v>4224</v>
      </c>
      <c r="I602" s="120">
        <v>1667</v>
      </c>
      <c r="J602" s="120">
        <v>1285</v>
      </c>
      <c r="K602" s="91" t="s">
        <v>72</v>
      </c>
      <c r="L602" s="121"/>
      <c r="M602" s="121"/>
      <c r="N602" s="121"/>
      <c r="O602" s="157">
        <v>6210</v>
      </c>
    </row>
    <row r="603" spans="1:15" ht="17.25" hidden="1" customHeight="1" x14ac:dyDescent="0.25">
      <c r="A603" s="86" t="s">
        <v>186</v>
      </c>
      <c r="B603" s="86" t="s">
        <v>186</v>
      </c>
      <c r="C603" s="86" t="s">
        <v>186</v>
      </c>
      <c r="D603" s="86" t="s">
        <v>186</v>
      </c>
      <c r="E603" s="86" t="s">
        <v>186</v>
      </c>
      <c r="F603" s="87">
        <v>32</v>
      </c>
      <c r="G603" s="156">
        <v>72</v>
      </c>
      <c r="H603" s="89">
        <v>4224</v>
      </c>
      <c r="I603" s="120">
        <v>1668</v>
      </c>
      <c r="J603" s="120">
        <v>1286</v>
      </c>
      <c r="K603" s="91" t="s">
        <v>72</v>
      </c>
      <c r="L603" s="121"/>
      <c r="M603" s="121"/>
      <c r="N603" s="121"/>
      <c r="O603" s="157">
        <v>7210</v>
      </c>
    </row>
    <row r="604" spans="1:15" hidden="1" x14ac:dyDescent="0.25">
      <c r="A604" s="86" t="s">
        <v>186</v>
      </c>
      <c r="B604" s="86" t="s">
        <v>186</v>
      </c>
      <c r="C604" s="86" t="s">
        <v>186</v>
      </c>
      <c r="D604" s="86" t="s">
        <v>186</v>
      </c>
      <c r="E604" s="86" t="s">
        <v>186</v>
      </c>
      <c r="F604" s="87">
        <v>32</v>
      </c>
      <c r="G604" s="88">
        <v>32</v>
      </c>
      <c r="H604" s="89">
        <v>4225</v>
      </c>
      <c r="I604" s="120">
        <v>1670</v>
      </c>
      <c r="J604" s="120">
        <v>1287</v>
      </c>
      <c r="K604" s="91" t="s">
        <v>73</v>
      </c>
      <c r="L604" s="121"/>
      <c r="M604" s="121"/>
      <c r="N604" s="121"/>
      <c r="O604" s="155">
        <v>3210</v>
      </c>
    </row>
    <row r="605" spans="1:15" ht="17.25" hidden="1" customHeight="1" x14ac:dyDescent="0.25">
      <c r="A605" s="86" t="s">
        <v>186</v>
      </c>
      <c r="B605" s="86" t="s">
        <v>186</v>
      </c>
      <c r="C605" s="86" t="s">
        <v>186</v>
      </c>
      <c r="D605" s="86" t="s">
        <v>186</v>
      </c>
      <c r="E605" s="86" t="s">
        <v>186</v>
      </c>
      <c r="F605" s="87">
        <v>32</v>
      </c>
      <c r="G605" s="156">
        <v>49</v>
      </c>
      <c r="H605" s="89">
        <v>4225</v>
      </c>
      <c r="I605" s="120">
        <v>1671</v>
      </c>
      <c r="J605" s="120">
        <v>1288</v>
      </c>
      <c r="K605" s="91" t="s">
        <v>73</v>
      </c>
      <c r="L605" s="121"/>
      <c r="M605" s="121"/>
      <c r="N605" s="121"/>
      <c r="O605" s="157">
        <v>4910</v>
      </c>
    </row>
    <row r="606" spans="1:15" ht="17.25" hidden="1" customHeight="1" x14ac:dyDescent="0.25">
      <c r="A606" s="86" t="s">
        <v>186</v>
      </c>
      <c r="B606" s="86" t="s">
        <v>186</v>
      </c>
      <c r="C606" s="86" t="s">
        <v>186</v>
      </c>
      <c r="D606" s="86" t="s">
        <v>186</v>
      </c>
      <c r="E606" s="86" t="s">
        <v>186</v>
      </c>
      <c r="F606" s="87">
        <v>32</v>
      </c>
      <c r="G606" s="156">
        <v>54</v>
      </c>
      <c r="H606" s="89">
        <v>4225</v>
      </c>
      <c r="I606" s="120">
        <v>1672</v>
      </c>
      <c r="J606" s="120">
        <v>1289</v>
      </c>
      <c r="K606" s="91" t="s">
        <v>73</v>
      </c>
      <c r="L606" s="121"/>
      <c r="M606" s="121"/>
      <c r="N606" s="121"/>
      <c r="O606" s="157">
        <v>5410</v>
      </c>
    </row>
    <row r="607" spans="1:15" ht="17.25" hidden="1" customHeight="1" x14ac:dyDescent="0.25">
      <c r="A607" s="86" t="s">
        <v>186</v>
      </c>
      <c r="B607" s="86" t="s">
        <v>186</v>
      </c>
      <c r="C607" s="86" t="s">
        <v>186</v>
      </c>
      <c r="D607" s="86" t="s">
        <v>186</v>
      </c>
      <c r="E607" s="86" t="s">
        <v>186</v>
      </c>
      <c r="F607" s="87">
        <v>32</v>
      </c>
      <c r="G607" s="156">
        <v>62</v>
      </c>
      <c r="H607" s="89">
        <v>4225</v>
      </c>
      <c r="I607" s="120">
        <v>1673</v>
      </c>
      <c r="J607" s="120">
        <v>1290</v>
      </c>
      <c r="K607" s="91" t="s">
        <v>73</v>
      </c>
      <c r="L607" s="121"/>
      <c r="M607" s="121"/>
      <c r="N607" s="121"/>
      <c r="O607" s="157">
        <v>6210</v>
      </c>
    </row>
    <row r="608" spans="1:15" ht="17.25" hidden="1" customHeight="1" x14ac:dyDescent="0.25">
      <c r="A608" s="86" t="s">
        <v>186</v>
      </c>
      <c r="B608" s="86" t="s">
        <v>186</v>
      </c>
      <c r="C608" s="86" t="s">
        <v>186</v>
      </c>
      <c r="D608" s="86" t="s">
        <v>186</v>
      </c>
      <c r="E608" s="86" t="s">
        <v>186</v>
      </c>
      <c r="F608" s="87">
        <v>32</v>
      </c>
      <c r="G608" s="156">
        <v>72</v>
      </c>
      <c r="H608" s="89">
        <v>4225</v>
      </c>
      <c r="I608" s="120">
        <v>1674</v>
      </c>
      <c r="J608" s="120">
        <v>1291</v>
      </c>
      <c r="K608" s="91" t="s">
        <v>73</v>
      </c>
      <c r="L608" s="121"/>
      <c r="M608" s="121"/>
      <c r="N608" s="121"/>
      <c r="O608" s="157">
        <v>7210</v>
      </c>
    </row>
    <row r="609" spans="1:15" hidden="1" x14ac:dyDescent="0.25">
      <c r="A609" s="86" t="s">
        <v>186</v>
      </c>
      <c r="B609" s="86" t="s">
        <v>186</v>
      </c>
      <c r="C609" s="86" t="s">
        <v>186</v>
      </c>
      <c r="D609" s="86" t="s">
        <v>186</v>
      </c>
      <c r="E609" s="86" t="s">
        <v>186</v>
      </c>
      <c r="F609" s="87">
        <v>32</v>
      </c>
      <c r="G609" s="88">
        <v>32</v>
      </c>
      <c r="H609" s="89">
        <v>4226</v>
      </c>
      <c r="I609" s="120">
        <v>1676</v>
      </c>
      <c r="J609" s="120">
        <v>1292</v>
      </c>
      <c r="K609" s="91" t="s">
        <v>140</v>
      </c>
      <c r="L609" s="121">
        <v>3600</v>
      </c>
      <c r="M609" s="121">
        <f>+N609-L609</f>
        <v>0</v>
      </c>
      <c r="N609" s="121">
        <v>3600</v>
      </c>
      <c r="O609" s="155">
        <v>3210</v>
      </c>
    </row>
    <row r="610" spans="1:15" ht="17.25" hidden="1" customHeight="1" x14ac:dyDescent="0.25">
      <c r="A610" s="86" t="s">
        <v>186</v>
      </c>
      <c r="B610" s="86" t="s">
        <v>186</v>
      </c>
      <c r="C610" s="86" t="s">
        <v>186</v>
      </c>
      <c r="D610" s="86" t="s">
        <v>186</v>
      </c>
      <c r="E610" s="86" t="s">
        <v>186</v>
      </c>
      <c r="F610" s="87">
        <v>32</v>
      </c>
      <c r="G610" s="156">
        <v>49</v>
      </c>
      <c r="H610" s="89">
        <v>4226</v>
      </c>
      <c r="I610" s="120">
        <v>1677</v>
      </c>
      <c r="J610" s="120">
        <v>1293</v>
      </c>
      <c r="K610" s="91" t="s">
        <v>140</v>
      </c>
      <c r="L610" s="121"/>
      <c r="M610" s="121"/>
      <c r="N610" s="121"/>
      <c r="O610" s="157">
        <v>4910</v>
      </c>
    </row>
    <row r="611" spans="1:15" hidden="1" x14ac:dyDescent="0.25">
      <c r="A611" s="86" t="s">
        <v>186</v>
      </c>
      <c r="B611" s="86" t="s">
        <v>186</v>
      </c>
      <c r="C611" s="86" t="s">
        <v>186</v>
      </c>
      <c r="D611" s="86" t="s">
        <v>186</v>
      </c>
      <c r="E611" s="86" t="s">
        <v>186</v>
      </c>
      <c r="F611" s="87">
        <v>32</v>
      </c>
      <c r="G611" s="88">
        <v>54</v>
      </c>
      <c r="H611" s="89">
        <v>4226</v>
      </c>
      <c r="I611" s="119">
        <v>1678</v>
      </c>
      <c r="J611" s="120">
        <v>1292</v>
      </c>
      <c r="K611" s="91" t="s">
        <v>140</v>
      </c>
      <c r="L611" s="121"/>
      <c r="M611" s="121"/>
      <c r="N611" s="121"/>
      <c r="O611" s="157">
        <v>5410</v>
      </c>
    </row>
    <row r="612" spans="1:15" ht="17.25" hidden="1" customHeight="1" x14ac:dyDescent="0.25">
      <c r="A612" s="86" t="s">
        <v>186</v>
      </c>
      <c r="B612" s="86" t="s">
        <v>186</v>
      </c>
      <c r="C612" s="86" t="s">
        <v>186</v>
      </c>
      <c r="D612" s="86" t="s">
        <v>186</v>
      </c>
      <c r="E612" s="86" t="s">
        <v>186</v>
      </c>
      <c r="F612" s="87">
        <v>32</v>
      </c>
      <c r="G612" s="156">
        <v>62</v>
      </c>
      <c r="H612" s="89">
        <v>4226</v>
      </c>
      <c r="I612" s="120">
        <v>1679</v>
      </c>
      <c r="J612" s="120">
        <v>1294</v>
      </c>
      <c r="K612" s="91" t="s">
        <v>140</v>
      </c>
      <c r="L612" s="121"/>
      <c r="M612" s="121"/>
      <c r="N612" s="121"/>
      <c r="O612" s="157">
        <v>6210</v>
      </c>
    </row>
    <row r="613" spans="1:15" ht="17.25" hidden="1" customHeight="1" x14ac:dyDescent="0.25">
      <c r="A613" s="86" t="s">
        <v>186</v>
      </c>
      <c r="B613" s="86" t="s">
        <v>186</v>
      </c>
      <c r="C613" s="86" t="s">
        <v>186</v>
      </c>
      <c r="D613" s="86" t="s">
        <v>186</v>
      </c>
      <c r="E613" s="86" t="s">
        <v>186</v>
      </c>
      <c r="F613" s="87">
        <v>32</v>
      </c>
      <c r="G613" s="156">
        <v>72</v>
      </c>
      <c r="H613" s="89">
        <v>4226</v>
      </c>
      <c r="I613" s="120">
        <v>1680</v>
      </c>
      <c r="J613" s="120">
        <v>1295</v>
      </c>
      <c r="K613" s="91" t="s">
        <v>140</v>
      </c>
      <c r="L613" s="121"/>
      <c r="M613" s="121"/>
      <c r="N613" s="121"/>
      <c r="O613" s="157">
        <v>7210</v>
      </c>
    </row>
    <row r="614" spans="1:15" ht="25.5" hidden="1" x14ac:dyDescent="0.25">
      <c r="A614" s="86" t="s">
        <v>186</v>
      </c>
      <c r="B614" s="86" t="s">
        <v>186</v>
      </c>
      <c r="C614" s="86" t="s">
        <v>186</v>
      </c>
      <c r="D614" s="86" t="s">
        <v>186</v>
      </c>
      <c r="E614" s="86" t="s">
        <v>186</v>
      </c>
      <c r="F614" s="87">
        <v>32</v>
      </c>
      <c r="G614" s="88">
        <v>32</v>
      </c>
      <c r="H614" s="89">
        <v>4227</v>
      </c>
      <c r="I614" s="120">
        <v>1682</v>
      </c>
      <c r="J614" s="120">
        <v>1296</v>
      </c>
      <c r="K614" s="91" t="s">
        <v>74</v>
      </c>
      <c r="L614" s="121">
        <v>10000</v>
      </c>
      <c r="M614" s="121">
        <f>+N614-L614</f>
        <v>0</v>
      </c>
      <c r="N614" s="121">
        <v>10000</v>
      </c>
      <c r="O614" s="155">
        <v>3210</v>
      </c>
    </row>
    <row r="615" spans="1:15" ht="17.25" hidden="1" customHeight="1" x14ac:dyDescent="0.25">
      <c r="A615" s="86" t="s">
        <v>186</v>
      </c>
      <c r="B615" s="86" t="s">
        <v>186</v>
      </c>
      <c r="C615" s="86" t="s">
        <v>186</v>
      </c>
      <c r="D615" s="86" t="s">
        <v>186</v>
      </c>
      <c r="E615" s="86" t="s">
        <v>186</v>
      </c>
      <c r="F615" s="87">
        <v>32</v>
      </c>
      <c r="G615" s="156">
        <v>49</v>
      </c>
      <c r="H615" s="89">
        <v>4227</v>
      </c>
      <c r="I615" s="120">
        <v>1683</v>
      </c>
      <c r="J615" s="120">
        <v>1297</v>
      </c>
      <c r="K615" s="91" t="s">
        <v>74</v>
      </c>
      <c r="L615" s="121"/>
      <c r="M615" s="121"/>
      <c r="N615" s="121"/>
      <c r="O615" s="157">
        <v>4910</v>
      </c>
    </row>
    <row r="616" spans="1:15" ht="17.25" hidden="1" customHeight="1" x14ac:dyDescent="0.25">
      <c r="A616" s="86" t="s">
        <v>186</v>
      </c>
      <c r="B616" s="86" t="s">
        <v>186</v>
      </c>
      <c r="C616" s="86" t="s">
        <v>186</v>
      </c>
      <c r="D616" s="86" t="s">
        <v>186</v>
      </c>
      <c r="E616" s="86" t="s">
        <v>186</v>
      </c>
      <c r="F616" s="87">
        <v>32</v>
      </c>
      <c r="G616" s="156">
        <v>54</v>
      </c>
      <c r="H616" s="89">
        <v>4227</v>
      </c>
      <c r="I616" s="120">
        <v>1684</v>
      </c>
      <c r="J616" s="120">
        <v>1298</v>
      </c>
      <c r="K616" s="91" t="s">
        <v>74</v>
      </c>
      <c r="L616" s="121">
        <v>6000</v>
      </c>
      <c r="M616" s="121">
        <f>+N616-L616</f>
        <v>0</v>
      </c>
      <c r="N616" s="121">
        <v>6000</v>
      </c>
      <c r="O616" s="157">
        <v>5410</v>
      </c>
    </row>
    <row r="617" spans="1:15" ht="17.25" hidden="1" customHeight="1" x14ac:dyDescent="0.25">
      <c r="A617" s="86" t="s">
        <v>186</v>
      </c>
      <c r="B617" s="86" t="s">
        <v>186</v>
      </c>
      <c r="C617" s="86" t="s">
        <v>186</v>
      </c>
      <c r="D617" s="86" t="s">
        <v>186</v>
      </c>
      <c r="E617" s="86" t="s">
        <v>186</v>
      </c>
      <c r="F617" s="87">
        <v>32</v>
      </c>
      <c r="G617" s="156">
        <v>62</v>
      </c>
      <c r="H617" s="89">
        <v>4227</v>
      </c>
      <c r="I617" s="120">
        <v>1685</v>
      </c>
      <c r="J617" s="120">
        <v>1299</v>
      </c>
      <c r="K617" s="91" t="s">
        <v>74</v>
      </c>
      <c r="L617" s="121"/>
      <c r="M617" s="121"/>
      <c r="N617" s="121"/>
      <c r="O617" s="157">
        <v>6210</v>
      </c>
    </row>
    <row r="618" spans="1:15" ht="17.25" hidden="1" customHeight="1" x14ac:dyDescent="0.25">
      <c r="A618" s="86" t="s">
        <v>186</v>
      </c>
      <c r="B618" s="86" t="s">
        <v>186</v>
      </c>
      <c r="C618" s="86" t="s">
        <v>186</v>
      </c>
      <c r="D618" s="86" t="s">
        <v>186</v>
      </c>
      <c r="E618" s="86" t="s">
        <v>186</v>
      </c>
      <c r="F618" s="87">
        <v>32</v>
      </c>
      <c r="G618" s="156">
        <v>72</v>
      </c>
      <c r="H618" s="89">
        <v>4227</v>
      </c>
      <c r="I618" s="120">
        <v>1686</v>
      </c>
      <c r="J618" s="120">
        <v>1300</v>
      </c>
      <c r="K618" s="91" t="s">
        <v>74</v>
      </c>
      <c r="L618" s="121"/>
      <c r="M618" s="121"/>
      <c r="N618" s="121"/>
      <c r="O618" s="157">
        <v>7210</v>
      </c>
    </row>
    <row r="619" spans="1:15" hidden="1" x14ac:dyDescent="0.25">
      <c r="A619" s="69">
        <f t="shared" ref="A619:A682" si="121">H619</f>
        <v>423</v>
      </c>
      <c r="B619" s="70" t="str">
        <f t="shared" si="107"/>
        <v xml:space="preserve"> </v>
      </c>
      <c r="C619" s="85" t="str">
        <f t="shared" ref="C619:C741" si="122">IF(I619&gt;0,LEFT(E619,3),"  ")</f>
        <v xml:space="preserve">  </v>
      </c>
      <c r="D619" s="85" t="str">
        <f t="shared" ref="D619:D741" si="123">IF(I619&gt;0,LEFT(E619,4),"  ")</f>
        <v xml:space="preserve">  </v>
      </c>
      <c r="E619" s="86"/>
      <c r="F619" s="87"/>
      <c r="G619" s="88"/>
      <c r="H619" s="89">
        <v>423</v>
      </c>
      <c r="I619" s="90"/>
      <c r="J619" s="90"/>
      <c r="K619" s="91" t="s">
        <v>230</v>
      </c>
      <c r="L619" s="116">
        <f>SUM(L620:L622)</f>
        <v>0</v>
      </c>
      <c r="M619" s="116">
        <f>SUM(M620:M622)</f>
        <v>0</v>
      </c>
      <c r="N619" s="116">
        <f>SUM(N620:N622)</f>
        <v>0</v>
      </c>
      <c r="O619" s="122"/>
    </row>
    <row r="620" spans="1:15" ht="25.5" hidden="1" x14ac:dyDescent="0.25">
      <c r="A620" s="69">
        <f t="shared" si="121"/>
        <v>4231</v>
      </c>
      <c r="B620" s="70">
        <f t="shared" si="107"/>
        <v>32</v>
      </c>
      <c r="C620" s="85" t="str">
        <f t="shared" si="122"/>
        <v>092</v>
      </c>
      <c r="D620" s="85" t="str">
        <f t="shared" si="123"/>
        <v>0922</v>
      </c>
      <c r="E620" s="86" t="s">
        <v>186</v>
      </c>
      <c r="F620" s="87">
        <v>32</v>
      </c>
      <c r="G620" s="88">
        <v>32</v>
      </c>
      <c r="H620" s="89">
        <v>4231</v>
      </c>
      <c r="I620" s="120">
        <v>1688</v>
      </c>
      <c r="J620" s="120">
        <v>1301</v>
      </c>
      <c r="K620" s="91" t="s">
        <v>76</v>
      </c>
      <c r="L620" s="121"/>
      <c r="M620" s="121"/>
      <c r="N620" s="121"/>
      <c r="O620" s="155">
        <v>3210</v>
      </c>
    </row>
    <row r="621" spans="1:15" ht="17.25" hidden="1" customHeight="1" x14ac:dyDescent="0.25">
      <c r="A621" s="69">
        <f>H621</f>
        <v>4231</v>
      </c>
      <c r="B621" s="70">
        <f t="shared" si="107"/>
        <v>54</v>
      </c>
      <c r="C621" s="85" t="str">
        <f>IF(I621&gt;0,LEFT(E621,3),"  ")</f>
        <v>092</v>
      </c>
      <c r="D621" s="85" t="str">
        <f>IF(I621&gt;0,LEFT(E621,4),"  ")</f>
        <v>0922</v>
      </c>
      <c r="E621" s="86" t="s">
        <v>186</v>
      </c>
      <c r="F621" s="87">
        <v>32</v>
      </c>
      <c r="G621" s="156">
        <v>54</v>
      </c>
      <c r="H621" s="89">
        <v>4231</v>
      </c>
      <c r="I621" s="120">
        <v>1690</v>
      </c>
      <c r="J621" s="120">
        <v>1302</v>
      </c>
      <c r="K621" s="91" t="s">
        <v>76</v>
      </c>
      <c r="L621" s="121"/>
      <c r="M621" s="121"/>
      <c r="N621" s="121"/>
      <c r="O621" s="157">
        <v>5410</v>
      </c>
    </row>
    <row r="622" spans="1:15" ht="17.25" hidden="1" customHeight="1" x14ac:dyDescent="0.25">
      <c r="A622" s="69">
        <f t="shared" si="121"/>
        <v>4231</v>
      </c>
      <c r="B622" s="70">
        <f t="shared" si="107"/>
        <v>72</v>
      </c>
      <c r="C622" s="85" t="str">
        <f>IF(I622&gt;0,LEFT(E622,3),"  ")</f>
        <v>092</v>
      </c>
      <c r="D622" s="85" t="str">
        <f>IF(I622&gt;0,LEFT(E622,4),"  ")</f>
        <v>0922</v>
      </c>
      <c r="E622" s="86" t="s">
        <v>186</v>
      </c>
      <c r="F622" s="87">
        <v>32</v>
      </c>
      <c r="G622" s="156">
        <v>72</v>
      </c>
      <c r="H622" s="89">
        <v>4231</v>
      </c>
      <c r="I622" s="120">
        <v>1692</v>
      </c>
      <c r="J622" s="120">
        <v>1303</v>
      </c>
      <c r="K622" s="91" t="s">
        <v>76</v>
      </c>
      <c r="L622" s="121"/>
      <c r="M622" s="121"/>
      <c r="N622" s="121"/>
      <c r="O622" s="157">
        <v>7210</v>
      </c>
    </row>
    <row r="623" spans="1:15" ht="25.5" x14ac:dyDescent="0.25">
      <c r="A623" s="69">
        <f t="shared" si="121"/>
        <v>424</v>
      </c>
      <c r="B623" s="70" t="str">
        <f t="shared" si="107"/>
        <v xml:space="preserve"> </v>
      </c>
      <c r="C623" s="85" t="str">
        <f t="shared" si="122"/>
        <v xml:space="preserve">  </v>
      </c>
      <c r="D623" s="85" t="str">
        <f t="shared" si="123"/>
        <v xml:space="preserve">  </v>
      </c>
      <c r="E623" s="86"/>
      <c r="F623" s="87"/>
      <c r="G623" s="88"/>
      <c r="H623" s="89">
        <v>424</v>
      </c>
      <c r="I623" s="90"/>
      <c r="J623" s="90"/>
      <c r="K623" s="91" t="s">
        <v>231</v>
      </c>
      <c r="L623" s="116">
        <f>SUM(L624:L628)</f>
        <v>7200</v>
      </c>
      <c r="M623" s="116">
        <f>SUM(M624:M628)</f>
        <v>0</v>
      </c>
      <c r="N623" s="116">
        <f>SUM(N624:N628)</f>
        <v>7200</v>
      </c>
      <c r="O623" s="122"/>
    </row>
    <row r="624" spans="1:15" hidden="1" x14ac:dyDescent="0.25">
      <c r="A624" s="69">
        <f t="shared" si="121"/>
        <v>4241</v>
      </c>
      <c r="B624" s="70">
        <f t="shared" si="107"/>
        <v>32</v>
      </c>
      <c r="C624" s="85" t="str">
        <f t="shared" si="122"/>
        <v>092</v>
      </c>
      <c r="D624" s="85" t="str">
        <f t="shared" si="123"/>
        <v>0922</v>
      </c>
      <c r="E624" s="86" t="s">
        <v>186</v>
      </c>
      <c r="F624" s="87">
        <v>32</v>
      </c>
      <c r="G624" s="88">
        <v>32</v>
      </c>
      <c r="H624" s="89">
        <v>4241</v>
      </c>
      <c r="I624" s="120">
        <v>1694</v>
      </c>
      <c r="J624" s="120">
        <v>1304</v>
      </c>
      <c r="K624" s="91" t="s">
        <v>232</v>
      </c>
      <c r="L624" s="121">
        <v>200</v>
      </c>
      <c r="M624" s="121">
        <f>+N624-L624</f>
        <v>0</v>
      </c>
      <c r="N624" s="121">
        <v>200</v>
      </c>
      <c r="O624" s="155">
        <v>3210</v>
      </c>
    </row>
    <row r="625" spans="1:15" ht="17.25" hidden="1" customHeight="1" x14ac:dyDescent="0.25">
      <c r="A625" s="69">
        <f t="shared" si="121"/>
        <v>4241</v>
      </c>
      <c r="B625" s="70">
        <f t="shared" ref="B625:B701" si="124">IF(J625&gt;0,G625," ")</f>
        <v>49</v>
      </c>
      <c r="C625" s="85" t="str">
        <f>IF(I625&gt;0,LEFT(E625,3),"  ")</f>
        <v>092</v>
      </c>
      <c r="D625" s="85" t="str">
        <f>IF(I625&gt;0,LEFT(E625,4),"  ")</f>
        <v>0922</v>
      </c>
      <c r="E625" s="86" t="s">
        <v>186</v>
      </c>
      <c r="F625" s="87">
        <v>32</v>
      </c>
      <c r="G625" s="156">
        <v>49</v>
      </c>
      <c r="H625" s="89">
        <v>4241</v>
      </c>
      <c r="I625" s="120">
        <v>1695</v>
      </c>
      <c r="J625" s="120">
        <v>1305</v>
      </c>
      <c r="K625" s="91" t="s">
        <v>232</v>
      </c>
      <c r="L625" s="121"/>
      <c r="M625" s="121"/>
      <c r="N625" s="121"/>
      <c r="O625" s="157">
        <v>4910</v>
      </c>
    </row>
    <row r="626" spans="1:15" ht="17.25" hidden="1" customHeight="1" x14ac:dyDescent="0.25">
      <c r="A626" s="69">
        <f>H626</f>
        <v>4241</v>
      </c>
      <c r="B626" s="70">
        <f t="shared" si="124"/>
        <v>54</v>
      </c>
      <c r="C626" s="85" t="str">
        <f t="shared" ref="C626" si="125">IF(I626&gt;0,LEFT(E626,3),"  ")</f>
        <v>092</v>
      </c>
      <c r="D626" s="85" t="str">
        <f t="shared" ref="D626" si="126">IF(I626&gt;0,LEFT(E626,4),"  ")</f>
        <v>0922</v>
      </c>
      <c r="E626" s="86" t="s">
        <v>186</v>
      </c>
      <c r="F626" s="87">
        <v>32</v>
      </c>
      <c r="G626" s="156">
        <v>54</v>
      </c>
      <c r="H626" s="89">
        <v>4241</v>
      </c>
      <c r="I626" s="120">
        <v>1696</v>
      </c>
      <c r="J626" s="120">
        <v>1306</v>
      </c>
      <c r="K626" s="91" t="s">
        <v>232</v>
      </c>
      <c r="L626" s="121">
        <v>6000</v>
      </c>
      <c r="M626" s="121">
        <f>+N626-L626</f>
        <v>0</v>
      </c>
      <c r="N626" s="121">
        <v>6000</v>
      </c>
      <c r="O626" s="157">
        <v>5410</v>
      </c>
    </row>
    <row r="627" spans="1:15" ht="17.25" hidden="1" customHeight="1" x14ac:dyDescent="0.25">
      <c r="A627" s="69">
        <f t="shared" si="121"/>
        <v>4241</v>
      </c>
      <c r="B627" s="70">
        <f t="shared" si="124"/>
        <v>62</v>
      </c>
      <c r="C627" s="85" t="str">
        <f>IF(I627&gt;0,LEFT(E627,3),"  ")</f>
        <v>092</v>
      </c>
      <c r="D627" s="85" t="str">
        <f>IF(I627&gt;0,LEFT(E627,4),"  ")</f>
        <v>0922</v>
      </c>
      <c r="E627" s="86" t="s">
        <v>186</v>
      </c>
      <c r="F627" s="87">
        <v>32</v>
      </c>
      <c r="G627" s="156">
        <v>62</v>
      </c>
      <c r="H627" s="89">
        <v>4241</v>
      </c>
      <c r="I627" s="120">
        <v>1697</v>
      </c>
      <c r="J627" s="120">
        <v>1307</v>
      </c>
      <c r="K627" s="91" t="s">
        <v>232</v>
      </c>
      <c r="L627" s="121">
        <v>1000</v>
      </c>
      <c r="M627" s="121">
        <f>+N627-L627</f>
        <v>0</v>
      </c>
      <c r="N627" s="121">
        <v>1000</v>
      </c>
      <c r="O627" s="157">
        <v>6210</v>
      </c>
    </row>
    <row r="628" spans="1:15" ht="17.25" hidden="1" customHeight="1" x14ac:dyDescent="0.25">
      <c r="A628" s="69">
        <f t="shared" si="121"/>
        <v>4241</v>
      </c>
      <c r="B628" s="70">
        <f t="shared" si="124"/>
        <v>72</v>
      </c>
      <c r="C628" s="85" t="str">
        <f>IF(I628&gt;0,LEFT(E628,3),"  ")</f>
        <v>092</v>
      </c>
      <c r="D628" s="85" t="str">
        <f>IF(I628&gt;0,LEFT(E628,4),"  ")</f>
        <v>0922</v>
      </c>
      <c r="E628" s="86" t="s">
        <v>186</v>
      </c>
      <c r="F628" s="87">
        <v>32</v>
      </c>
      <c r="G628" s="156">
        <v>72</v>
      </c>
      <c r="H628" s="89">
        <v>4241</v>
      </c>
      <c r="I628" s="120">
        <v>1698</v>
      </c>
      <c r="J628" s="120">
        <v>1308</v>
      </c>
      <c r="K628" s="91" t="s">
        <v>232</v>
      </c>
      <c r="L628" s="121"/>
      <c r="M628" s="121"/>
      <c r="N628" s="121"/>
      <c r="O628" s="157">
        <v>7210</v>
      </c>
    </row>
    <row r="629" spans="1:15" hidden="1" x14ac:dyDescent="0.25">
      <c r="A629" s="69">
        <f t="shared" si="121"/>
        <v>425</v>
      </c>
      <c r="B629" s="70" t="str">
        <f t="shared" si="124"/>
        <v xml:space="preserve"> </v>
      </c>
      <c r="C629" s="85" t="str">
        <f t="shared" si="122"/>
        <v xml:space="preserve">  </v>
      </c>
      <c r="D629" s="85" t="str">
        <f t="shared" si="123"/>
        <v xml:space="preserve">  </v>
      </c>
      <c r="E629" s="86"/>
      <c r="F629" s="87"/>
      <c r="G629" s="88"/>
      <c r="H629" s="89">
        <v>425</v>
      </c>
      <c r="I629" s="90"/>
      <c r="J629" s="90"/>
      <c r="K629" s="91" t="s">
        <v>249</v>
      </c>
      <c r="L629" s="116">
        <f>SUM(L630)</f>
        <v>0</v>
      </c>
      <c r="M629" s="116">
        <f>SUM(M630)</f>
        <v>0</v>
      </c>
      <c r="N629" s="116">
        <f>SUM(N630)</f>
        <v>0</v>
      </c>
      <c r="O629" s="122"/>
    </row>
    <row r="630" spans="1:15" hidden="1" x14ac:dyDescent="0.25">
      <c r="A630" s="69">
        <f t="shared" si="121"/>
        <v>4251</v>
      </c>
      <c r="B630" s="70">
        <f t="shared" si="124"/>
        <v>32</v>
      </c>
      <c r="C630" s="85" t="str">
        <f t="shared" si="122"/>
        <v>092</v>
      </c>
      <c r="D630" s="85" t="str">
        <f t="shared" si="123"/>
        <v>0922</v>
      </c>
      <c r="E630" s="86" t="s">
        <v>186</v>
      </c>
      <c r="F630" s="87">
        <v>32</v>
      </c>
      <c r="G630" s="88">
        <v>32</v>
      </c>
      <c r="H630" s="89">
        <v>4251</v>
      </c>
      <c r="I630" s="120">
        <v>1700</v>
      </c>
      <c r="J630" s="120">
        <v>1309</v>
      </c>
      <c r="K630" s="91" t="s">
        <v>250</v>
      </c>
      <c r="L630" s="121"/>
      <c r="M630" s="121"/>
      <c r="N630" s="121"/>
      <c r="O630" s="155">
        <v>3210</v>
      </c>
    </row>
    <row r="631" spans="1:15" hidden="1" x14ac:dyDescent="0.25">
      <c r="A631" s="69">
        <f t="shared" si="121"/>
        <v>426</v>
      </c>
      <c r="B631" s="70" t="str">
        <f t="shared" si="124"/>
        <v xml:space="preserve"> </v>
      </c>
      <c r="C631" s="85" t="str">
        <f t="shared" si="122"/>
        <v xml:space="preserve">  </v>
      </c>
      <c r="D631" s="85" t="str">
        <f t="shared" si="123"/>
        <v xml:space="preserve">  </v>
      </c>
      <c r="E631" s="86"/>
      <c r="F631" s="87"/>
      <c r="G631" s="88"/>
      <c r="H631" s="89">
        <v>426</v>
      </c>
      <c r="I631" s="90"/>
      <c r="J631" s="90"/>
      <c r="K631" s="91" t="s">
        <v>251</v>
      </c>
      <c r="L631" s="116">
        <f>SUM(L632:L633)</f>
        <v>0</v>
      </c>
      <c r="M631" s="116">
        <f t="shared" ref="M631:N631" si="127">SUM(M632:M633)</f>
        <v>0</v>
      </c>
      <c r="N631" s="116">
        <f t="shared" si="127"/>
        <v>0</v>
      </c>
    </row>
    <row r="632" spans="1:15" hidden="1" x14ac:dyDescent="0.25">
      <c r="A632" s="69">
        <f t="shared" si="121"/>
        <v>4262</v>
      </c>
      <c r="B632" s="70">
        <f t="shared" si="124"/>
        <v>32</v>
      </c>
      <c r="C632" s="85" t="str">
        <f t="shared" si="122"/>
        <v>092</v>
      </c>
      <c r="D632" s="85" t="str">
        <f t="shared" si="123"/>
        <v>0922</v>
      </c>
      <c r="E632" s="86" t="s">
        <v>186</v>
      </c>
      <c r="F632" s="87">
        <v>32</v>
      </c>
      <c r="G632" s="88">
        <v>32</v>
      </c>
      <c r="H632" s="89">
        <v>4262</v>
      </c>
      <c r="I632" s="120">
        <v>1706</v>
      </c>
      <c r="J632" s="120">
        <v>1310</v>
      </c>
      <c r="K632" s="91" t="s">
        <v>252</v>
      </c>
      <c r="L632" s="121"/>
      <c r="M632" s="121"/>
      <c r="N632" s="121"/>
      <c r="O632" s="155">
        <v>3210</v>
      </c>
    </row>
    <row r="633" spans="1:15" hidden="1" x14ac:dyDescent="0.25">
      <c r="C633" s="85" t="str">
        <f t="shared" si="122"/>
        <v>092</v>
      </c>
      <c r="D633" s="85" t="str">
        <f t="shared" si="123"/>
        <v>0922</v>
      </c>
      <c r="E633" s="86" t="s">
        <v>186</v>
      </c>
      <c r="F633" s="87"/>
      <c r="G633" s="88">
        <v>54</v>
      </c>
      <c r="H633" s="89">
        <v>4262</v>
      </c>
      <c r="I633" s="120">
        <v>1708</v>
      </c>
      <c r="J633" s="120"/>
      <c r="K633" s="91" t="s">
        <v>252</v>
      </c>
      <c r="L633" s="121"/>
      <c r="M633" s="121"/>
      <c r="N633" s="121"/>
      <c r="O633" s="155">
        <v>5410</v>
      </c>
    </row>
    <row r="634" spans="1:15" ht="25.5" hidden="1" x14ac:dyDescent="0.25">
      <c r="A634" s="69">
        <f t="shared" si="121"/>
        <v>45</v>
      </c>
      <c r="B634" s="70" t="str">
        <f t="shared" si="124"/>
        <v xml:space="preserve"> </v>
      </c>
      <c r="C634" s="85" t="str">
        <f t="shared" si="122"/>
        <v xml:space="preserve">  </v>
      </c>
      <c r="D634" s="85" t="str">
        <f t="shared" si="123"/>
        <v xml:space="preserve">  </v>
      </c>
      <c r="E634" s="86"/>
      <c r="F634" s="87"/>
      <c r="G634" s="88"/>
      <c r="H634" s="89">
        <v>45</v>
      </c>
      <c r="I634" s="90"/>
      <c r="J634" s="90"/>
      <c r="K634" s="91" t="s">
        <v>253</v>
      </c>
      <c r="L634" s="116">
        <f>SUM(L635,L637)</f>
        <v>0</v>
      </c>
      <c r="M634" s="116">
        <f t="shared" ref="M634" si="128">SUM(M635,M637)</f>
        <v>0</v>
      </c>
      <c r="N634" s="116">
        <f>SUM(N635,N637)</f>
        <v>0</v>
      </c>
      <c r="O634" s="122"/>
    </row>
    <row r="635" spans="1:15" ht="25.5" hidden="1" x14ac:dyDescent="0.25">
      <c r="A635" s="69">
        <f t="shared" si="121"/>
        <v>451</v>
      </c>
      <c r="B635" s="70" t="str">
        <f t="shared" si="124"/>
        <v xml:space="preserve"> </v>
      </c>
      <c r="C635" s="85" t="str">
        <f>IF(I635&gt;0,LEFT(E635,3),"  ")</f>
        <v xml:space="preserve">  </v>
      </c>
      <c r="D635" s="85" t="str">
        <f>IF(I635&gt;0,LEFT(E635,4),"  ")</f>
        <v xml:space="preserve">  </v>
      </c>
      <c r="E635" s="134"/>
      <c r="F635" s="135"/>
      <c r="G635" s="136"/>
      <c r="H635" s="89">
        <v>451</v>
      </c>
      <c r="I635" s="90"/>
      <c r="J635" s="90"/>
      <c r="K635" s="127" t="s">
        <v>254</v>
      </c>
      <c r="L635" s="165">
        <f>SUM(L636:L636)</f>
        <v>0</v>
      </c>
      <c r="M635" s="165">
        <f>SUM(M636:M636)</f>
        <v>0</v>
      </c>
      <c r="N635" s="165">
        <f>SUM(N636:N636)</f>
        <v>0</v>
      </c>
      <c r="O635" s="122"/>
    </row>
    <row r="636" spans="1:15" ht="25.5" hidden="1" x14ac:dyDescent="0.25">
      <c r="A636" s="69">
        <f t="shared" si="121"/>
        <v>4511</v>
      </c>
      <c r="B636" s="70">
        <f t="shared" si="124"/>
        <v>54</v>
      </c>
      <c r="C636" s="85" t="str">
        <f>IF(I636&gt;0,LEFT(E636,3),"  ")</f>
        <v>092</v>
      </c>
      <c r="D636" s="85" t="str">
        <f>IF(I636&gt;0,LEFT(E636,4),"  ")</f>
        <v>0922</v>
      </c>
      <c r="E636" s="86" t="s">
        <v>186</v>
      </c>
      <c r="F636" s="87">
        <v>32</v>
      </c>
      <c r="G636" s="156">
        <v>54</v>
      </c>
      <c r="H636" s="89">
        <v>4511</v>
      </c>
      <c r="I636" s="119">
        <v>1714</v>
      </c>
      <c r="J636" s="120">
        <v>1207</v>
      </c>
      <c r="K636" s="127" t="s">
        <v>255</v>
      </c>
      <c r="L636" s="121"/>
      <c r="M636" s="121"/>
      <c r="N636" s="121"/>
      <c r="O636" s="157">
        <v>5410</v>
      </c>
    </row>
    <row r="637" spans="1:15" ht="25.5" hidden="1" x14ac:dyDescent="0.25">
      <c r="A637" s="69">
        <f t="shared" si="121"/>
        <v>452</v>
      </c>
      <c r="B637" s="70" t="str">
        <f t="shared" si="124"/>
        <v xml:space="preserve"> </v>
      </c>
      <c r="C637" s="85" t="str">
        <f t="shared" si="122"/>
        <v xml:space="preserve">  </v>
      </c>
      <c r="D637" s="85" t="str">
        <f t="shared" si="123"/>
        <v xml:space="preserve">  </v>
      </c>
      <c r="E637" s="86"/>
      <c r="F637" s="87"/>
      <c r="G637" s="88"/>
      <c r="H637" s="89">
        <v>452</v>
      </c>
      <c r="I637" s="90"/>
      <c r="J637" s="90"/>
      <c r="K637" s="127" t="s">
        <v>256</v>
      </c>
      <c r="L637" s="116">
        <f>SUM(L638)</f>
        <v>0</v>
      </c>
      <c r="M637" s="116">
        <f>SUM(M638)</f>
        <v>0</v>
      </c>
      <c r="N637" s="116">
        <f>SUM(N638)</f>
        <v>0</v>
      </c>
      <c r="O637" s="122"/>
    </row>
    <row r="638" spans="1:15" ht="25.5" hidden="1" x14ac:dyDescent="0.25">
      <c r="A638" s="69">
        <f t="shared" si="121"/>
        <v>4521</v>
      </c>
      <c r="B638" s="70">
        <f t="shared" si="124"/>
        <v>49</v>
      </c>
      <c r="C638" s="85"/>
      <c r="D638" s="85"/>
      <c r="E638" s="86" t="s">
        <v>186</v>
      </c>
      <c r="F638" s="167">
        <v>32</v>
      </c>
      <c r="G638" s="156">
        <v>49</v>
      </c>
      <c r="H638" s="89">
        <v>4521</v>
      </c>
      <c r="I638" s="120">
        <v>1719</v>
      </c>
      <c r="J638" s="120">
        <v>1311</v>
      </c>
      <c r="K638" s="127" t="s">
        <v>257</v>
      </c>
      <c r="L638" s="121"/>
      <c r="M638" s="121"/>
      <c r="N638" s="121"/>
      <c r="O638" s="157">
        <v>4910</v>
      </c>
    </row>
    <row r="639" spans="1:15" ht="25.5" hidden="1" x14ac:dyDescent="0.25">
      <c r="A639" s="69">
        <f t="shared" si="121"/>
        <v>5</v>
      </c>
      <c r="B639" s="70" t="str">
        <f t="shared" si="124"/>
        <v xml:space="preserve"> </v>
      </c>
      <c r="C639" s="85" t="str">
        <f t="shared" si="122"/>
        <v xml:space="preserve">  </v>
      </c>
      <c r="D639" s="85" t="str">
        <f t="shared" si="123"/>
        <v xml:space="preserve">  </v>
      </c>
      <c r="E639" s="86"/>
      <c r="F639" s="87"/>
      <c r="G639" s="88"/>
      <c r="H639" s="89">
        <v>5</v>
      </c>
      <c r="I639" s="90"/>
      <c r="J639" s="90"/>
      <c r="K639" s="91" t="s">
        <v>258</v>
      </c>
      <c r="L639" s="116">
        <f>SUM(L640,)</f>
        <v>0</v>
      </c>
      <c r="M639" s="116">
        <f t="shared" ref="M639:N639" si="129">SUM(M640,)</f>
        <v>0</v>
      </c>
      <c r="N639" s="116">
        <f t="shared" si="129"/>
        <v>0</v>
      </c>
      <c r="O639" s="122"/>
    </row>
    <row r="640" spans="1:15" ht="25.5" hidden="1" x14ac:dyDescent="0.25">
      <c r="A640" s="69">
        <f t="shared" si="121"/>
        <v>54</v>
      </c>
      <c r="B640" s="70" t="str">
        <f t="shared" si="124"/>
        <v xml:space="preserve"> </v>
      </c>
      <c r="C640" s="85" t="str">
        <f t="shared" si="122"/>
        <v xml:space="preserve">  </v>
      </c>
      <c r="D640" s="85" t="str">
        <f t="shared" si="123"/>
        <v xml:space="preserve">  </v>
      </c>
      <c r="E640" s="86"/>
      <c r="F640" s="87"/>
      <c r="G640" s="88"/>
      <c r="H640" s="89">
        <v>54</v>
      </c>
      <c r="I640" s="90"/>
      <c r="J640" s="90"/>
      <c r="K640" s="91" t="s">
        <v>259</v>
      </c>
      <c r="L640" s="116">
        <f>SUM(L641,L643)</f>
        <v>0</v>
      </c>
      <c r="M640" s="116">
        <f t="shared" ref="M640" si="130">SUM(M641,M643)</f>
        <v>0</v>
      </c>
      <c r="N640" s="116">
        <f>SUM(N641,N643)</f>
        <v>0</v>
      </c>
      <c r="O640" s="122"/>
    </row>
    <row r="641" spans="1:15" ht="51" hidden="1" x14ac:dyDescent="0.25">
      <c r="A641" s="69">
        <f t="shared" si="121"/>
        <v>544</v>
      </c>
      <c r="B641" s="70" t="str">
        <f t="shared" si="124"/>
        <v xml:space="preserve"> </v>
      </c>
      <c r="C641" s="85" t="str">
        <f t="shared" si="122"/>
        <v xml:space="preserve">  </v>
      </c>
      <c r="D641" s="85" t="str">
        <f t="shared" si="123"/>
        <v xml:space="preserve">  </v>
      </c>
      <c r="E641" s="86"/>
      <c r="F641" s="87"/>
      <c r="G641" s="88"/>
      <c r="H641" s="89">
        <v>544</v>
      </c>
      <c r="I641" s="90"/>
      <c r="J641" s="90"/>
      <c r="K641" s="140" t="s">
        <v>260</v>
      </c>
      <c r="L641" s="116">
        <f>SUM(L642)</f>
        <v>0</v>
      </c>
      <c r="M641" s="116">
        <f>SUM(M642)</f>
        <v>0</v>
      </c>
      <c r="N641" s="116">
        <f>SUM(N642)</f>
        <v>0</v>
      </c>
      <c r="O641" s="122"/>
    </row>
    <row r="642" spans="1:15" ht="38.25" hidden="1" x14ac:dyDescent="0.25">
      <c r="A642" s="69">
        <f t="shared" si="121"/>
        <v>5445</v>
      </c>
      <c r="B642" s="70">
        <f t="shared" si="124"/>
        <v>32</v>
      </c>
      <c r="C642" s="85"/>
      <c r="D642" s="85"/>
      <c r="E642" s="86" t="s">
        <v>186</v>
      </c>
      <c r="F642" s="167">
        <v>32</v>
      </c>
      <c r="G642" s="88">
        <v>32</v>
      </c>
      <c r="H642" s="89">
        <v>5445</v>
      </c>
      <c r="I642" s="119">
        <v>1724</v>
      </c>
      <c r="J642" s="120">
        <v>1312</v>
      </c>
      <c r="K642" s="140" t="s">
        <v>261</v>
      </c>
      <c r="L642" s="121"/>
      <c r="M642" s="121"/>
      <c r="N642" s="121"/>
      <c r="O642" s="155">
        <v>3210</v>
      </c>
    </row>
    <row r="643" spans="1:15" ht="38.25" hidden="1" x14ac:dyDescent="0.25">
      <c r="A643" s="69">
        <f t="shared" si="121"/>
        <v>545</v>
      </c>
      <c r="B643" s="70" t="str">
        <f t="shared" si="124"/>
        <v xml:space="preserve"> </v>
      </c>
      <c r="C643" s="85" t="str">
        <f t="shared" si="122"/>
        <v xml:space="preserve">  </v>
      </c>
      <c r="D643" s="85" t="str">
        <f t="shared" si="123"/>
        <v xml:space="preserve">  </v>
      </c>
      <c r="E643" s="86"/>
      <c r="F643" s="87"/>
      <c r="G643" s="88"/>
      <c r="H643" s="89">
        <v>545</v>
      </c>
      <c r="I643" s="90"/>
      <c r="J643" s="90"/>
      <c r="K643" s="140" t="s">
        <v>262</v>
      </c>
      <c r="L643" s="116">
        <f>SUM(L644)</f>
        <v>0</v>
      </c>
      <c r="M643" s="116">
        <f>SUM(M644)</f>
        <v>0</v>
      </c>
      <c r="N643" s="116">
        <f>SUM(N644)</f>
        <v>0</v>
      </c>
      <c r="O643" s="122"/>
    </row>
    <row r="644" spans="1:15" ht="38.25" hidden="1" x14ac:dyDescent="0.25">
      <c r="A644" s="69">
        <f t="shared" si="121"/>
        <v>5453</v>
      </c>
      <c r="B644" s="70">
        <f t="shared" si="124"/>
        <v>32</v>
      </c>
      <c r="C644" s="85"/>
      <c r="D644" s="85"/>
      <c r="E644" s="86" t="s">
        <v>186</v>
      </c>
      <c r="F644" s="167">
        <v>32</v>
      </c>
      <c r="G644" s="88">
        <v>32</v>
      </c>
      <c r="H644" s="89">
        <v>5453</v>
      </c>
      <c r="I644" s="120">
        <v>1730</v>
      </c>
      <c r="J644" s="120">
        <v>1312</v>
      </c>
      <c r="K644" s="140" t="s">
        <v>263</v>
      </c>
      <c r="L644" s="121"/>
      <c r="M644" s="121"/>
      <c r="N644" s="121"/>
      <c r="O644" s="155">
        <v>3210</v>
      </c>
    </row>
    <row r="645" spans="1:15" hidden="1" x14ac:dyDescent="0.25">
      <c r="A645" s="69">
        <f t="shared" si="121"/>
        <v>0</v>
      </c>
      <c r="B645" s="70" t="str">
        <f t="shared" si="124"/>
        <v xml:space="preserve"> </v>
      </c>
      <c r="C645" s="85" t="str">
        <f t="shared" si="122"/>
        <v xml:space="preserve">  </v>
      </c>
      <c r="D645" s="85" t="str">
        <f t="shared" si="123"/>
        <v xml:space="preserve">  </v>
      </c>
      <c r="E645" s="86"/>
      <c r="F645" s="87"/>
      <c r="G645" s="88"/>
      <c r="H645" s="89"/>
      <c r="I645" s="90"/>
      <c r="J645" s="90"/>
      <c r="K645" s="91"/>
      <c r="L645" s="116"/>
      <c r="M645" s="116"/>
      <c r="N645" s="116"/>
      <c r="O645" s="122"/>
    </row>
    <row r="646" spans="1:15" ht="25.5" x14ac:dyDescent="0.25">
      <c r="A646" s="69" t="str">
        <f t="shared" si="121"/>
        <v>Program 1207</v>
      </c>
      <c r="B646" s="70" t="str">
        <f t="shared" si="124"/>
        <v xml:space="preserve"> </v>
      </c>
      <c r="C646" s="85" t="str">
        <f t="shared" si="122"/>
        <v xml:space="preserve">  </v>
      </c>
      <c r="D646" s="85" t="str">
        <f t="shared" si="123"/>
        <v xml:space="preserve">  </v>
      </c>
      <c r="E646" s="168"/>
      <c r="F646" s="169"/>
      <c r="G646" s="170"/>
      <c r="H646" s="171" t="s">
        <v>264</v>
      </c>
      <c r="I646" s="100"/>
      <c r="J646" s="100"/>
      <c r="K646" s="172" t="s">
        <v>265</v>
      </c>
      <c r="L646" s="173">
        <f>SUM(L647,L666,L680,L699,L705,L711,L803,L737,L756,L775,L781,L841,L822,L787,L849)</f>
        <v>57600</v>
      </c>
      <c r="M646" s="173">
        <f t="shared" ref="M646:N646" si="131">SUM(M647,M666,M680,M699,M705,M711,M803,M737,M756,M775,M781,M841,M822,M787,M849)</f>
        <v>4000</v>
      </c>
      <c r="N646" s="173">
        <f t="shared" si="131"/>
        <v>61600</v>
      </c>
    </row>
    <row r="647" spans="1:15" ht="25.5" x14ac:dyDescent="0.25">
      <c r="A647" s="69" t="str">
        <f t="shared" si="121"/>
        <v>A 1207 04</v>
      </c>
      <c r="B647" s="70" t="str">
        <f t="shared" si="124"/>
        <v xml:space="preserve"> </v>
      </c>
      <c r="C647" s="85" t="str">
        <f t="shared" si="122"/>
        <v xml:space="preserve">  </v>
      </c>
      <c r="D647" s="85" t="str">
        <f t="shared" si="123"/>
        <v xml:space="preserve">  </v>
      </c>
      <c r="E647" s="108" t="s">
        <v>266</v>
      </c>
      <c r="F647" s="109">
        <v>11</v>
      </c>
      <c r="G647" s="110"/>
      <c r="H647" s="123" t="s">
        <v>267</v>
      </c>
      <c r="I647" s="112"/>
      <c r="J647" s="112"/>
      <c r="K647" s="113" t="s">
        <v>268</v>
      </c>
      <c r="L647" s="114">
        <f t="shared" ref="L647:N647" si="132">SUM(L648)</f>
        <v>40000</v>
      </c>
      <c r="M647" s="114">
        <f t="shared" si="132"/>
        <v>0</v>
      </c>
      <c r="N647" s="114">
        <f t="shared" si="132"/>
        <v>40000</v>
      </c>
      <c r="O647" s="122"/>
    </row>
    <row r="648" spans="1:15" hidden="1" x14ac:dyDescent="0.25">
      <c r="A648" s="69">
        <f t="shared" si="121"/>
        <v>3</v>
      </c>
      <c r="B648" s="70" t="str">
        <f t="shared" si="124"/>
        <v xml:space="preserve"> </v>
      </c>
      <c r="C648" s="85" t="str">
        <f t="shared" si="122"/>
        <v xml:space="preserve">  </v>
      </c>
      <c r="D648" s="85" t="str">
        <f t="shared" si="123"/>
        <v xml:space="preserve">  </v>
      </c>
      <c r="E648" s="86"/>
      <c r="F648" s="87"/>
      <c r="G648" s="88"/>
      <c r="H648" s="89">
        <v>3</v>
      </c>
      <c r="I648" s="90"/>
      <c r="J648" s="90"/>
      <c r="K648" s="91" t="s">
        <v>143</v>
      </c>
      <c r="L648" s="116">
        <f>SUM(L649,L654)</f>
        <v>40000</v>
      </c>
      <c r="M648" s="116">
        <f>SUM(M649,M654)</f>
        <v>0</v>
      </c>
      <c r="N648" s="116">
        <f>SUM(N649,N654)</f>
        <v>40000</v>
      </c>
    </row>
    <row r="649" spans="1:15" hidden="1" x14ac:dyDescent="0.25">
      <c r="A649" s="69">
        <f t="shared" si="121"/>
        <v>31</v>
      </c>
      <c r="B649" s="70" t="str">
        <f t="shared" si="124"/>
        <v xml:space="preserve"> </v>
      </c>
      <c r="C649" s="85" t="str">
        <f t="shared" si="122"/>
        <v xml:space="preserve">  </v>
      </c>
      <c r="D649" s="85" t="str">
        <f t="shared" si="123"/>
        <v xml:space="preserve">  </v>
      </c>
      <c r="E649" s="86"/>
      <c r="F649" s="87"/>
      <c r="G649" s="88"/>
      <c r="H649" s="89">
        <v>31</v>
      </c>
      <c r="I649" s="90"/>
      <c r="J649" s="90"/>
      <c r="K649" s="91" t="s">
        <v>210</v>
      </c>
      <c r="L649" s="116">
        <f t="shared" ref="L649:N649" si="133">SUM(L650,L652)</f>
        <v>9400</v>
      </c>
      <c r="M649" s="116">
        <f t="shared" si="133"/>
        <v>0</v>
      </c>
      <c r="N649" s="116">
        <f t="shared" si="133"/>
        <v>9400</v>
      </c>
    </row>
    <row r="650" spans="1:15" x14ac:dyDescent="0.25">
      <c r="A650" s="69">
        <f t="shared" si="121"/>
        <v>311</v>
      </c>
      <c r="B650" s="70" t="str">
        <f t="shared" si="124"/>
        <v xml:space="preserve"> </v>
      </c>
      <c r="C650" s="85" t="str">
        <f t="shared" si="122"/>
        <v xml:space="preserve">  </v>
      </c>
      <c r="D650" s="85" t="str">
        <f t="shared" si="123"/>
        <v xml:space="preserve">  </v>
      </c>
      <c r="E650" s="86"/>
      <c r="F650" s="87"/>
      <c r="G650" s="88"/>
      <c r="H650" s="89">
        <v>311</v>
      </c>
      <c r="I650" s="90"/>
      <c r="J650" s="90"/>
      <c r="K650" s="91" t="s">
        <v>211</v>
      </c>
      <c r="L650" s="116">
        <f>SUM(L651)</f>
        <v>8000</v>
      </c>
      <c r="M650" s="116">
        <f>SUM(M651)</f>
        <v>0</v>
      </c>
      <c r="N650" s="116">
        <f>SUM(N651)</f>
        <v>8000</v>
      </c>
    </row>
    <row r="651" spans="1:15" hidden="1" x14ac:dyDescent="0.25">
      <c r="A651" s="69">
        <f t="shared" si="121"/>
        <v>3111</v>
      </c>
      <c r="B651" s="70">
        <f t="shared" si="124"/>
        <v>11</v>
      </c>
      <c r="C651" s="85" t="str">
        <f t="shared" si="122"/>
        <v>096</v>
      </c>
      <c r="D651" s="85" t="str">
        <f t="shared" si="123"/>
        <v>0960</v>
      </c>
      <c r="E651" s="86" t="s">
        <v>266</v>
      </c>
      <c r="F651" s="87">
        <v>11</v>
      </c>
      <c r="G651" s="88">
        <v>11</v>
      </c>
      <c r="H651" s="89">
        <v>3111</v>
      </c>
      <c r="I651" s="120">
        <v>1736</v>
      </c>
      <c r="J651" s="120">
        <v>1313</v>
      </c>
      <c r="K651" s="91" t="s">
        <v>212</v>
      </c>
      <c r="L651" s="121">
        <v>8000</v>
      </c>
      <c r="M651" s="121">
        <f>+N651-L651</f>
        <v>0</v>
      </c>
      <c r="N651" s="121">
        <v>8000</v>
      </c>
    </row>
    <row r="652" spans="1:15" x14ac:dyDescent="0.25">
      <c r="A652" s="69">
        <f t="shared" si="121"/>
        <v>313</v>
      </c>
      <c r="B652" s="70" t="str">
        <f t="shared" si="124"/>
        <v xml:space="preserve"> </v>
      </c>
      <c r="C652" s="85" t="str">
        <f t="shared" si="122"/>
        <v xml:space="preserve">  </v>
      </c>
      <c r="D652" s="85" t="str">
        <f t="shared" si="123"/>
        <v xml:space="preserve">  </v>
      </c>
      <c r="E652" s="86"/>
      <c r="F652" s="87"/>
      <c r="G652" s="88"/>
      <c r="H652" s="89">
        <v>313</v>
      </c>
      <c r="I652" s="90"/>
      <c r="J652" s="90"/>
      <c r="K652" s="91" t="s">
        <v>216</v>
      </c>
      <c r="L652" s="116">
        <f>SUM(L653:L653)</f>
        <v>1400</v>
      </c>
      <c r="M652" s="116">
        <f>SUM(M653:M653)</f>
        <v>0</v>
      </c>
      <c r="N652" s="116">
        <f>SUM(N653:N653)</f>
        <v>1400</v>
      </c>
    </row>
    <row r="653" spans="1:15" ht="25.5" hidden="1" x14ac:dyDescent="0.25">
      <c r="A653" s="69">
        <f t="shared" si="121"/>
        <v>3132</v>
      </c>
      <c r="B653" s="70">
        <f t="shared" si="124"/>
        <v>11</v>
      </c>
      <c r="C653" s="85" t="str">
        <f t="shared" si="122"/>
        <v>096</v>
      </c>
      <c r="D653" s="85" t="str">
        <f t="shared" si="123"/>
        <v>0960</v>
      </c>
      <c r="E653" s="86" t="s">
        <v>266</v>
      </c>
      <c r="F653" s="87">
        <v>11</v>
      </c>
      <c r="G653" s="88">
        <v>11</v>
      </c>
      <c r="H653" s="89">
        <v>3132</v>
      </c>
      <c r="I653" s="120">
        <v>1737</v>
      </c>
      <c r="J653" s="120">
        <v>1314</v>
      </c>
      <c r="K653" s="91" t="s">
        <v>217</v>
      </c>
      <c r="L653" s="121">
        <v>1400</v>
      </c>
      <c r="M653" s="121">
        <f>+N653-L653</f>
        <v>0</v>
      </c>
      <c r="N653" s="121">
        <v>1400</v>
      </c>
    </row>
    <row r="654" spans="1:15" hidden="1" x14ac:dyDescent="0.25">
      <c r="A654" s="69">
        <f t="shared" si="121"/>
        <v>32</v>
      </c>
      <c r="B654" s="70" t="str">
        <f t="shared" si="124"/>
        <v xml:space="preserve"> </v>
      </c>
      <c r="C654" s="85" t="str">
        <f t="shared" si="122"/>
        <v xml:space="preserve">  </v>
      </c>
      <c r="D654" s="85" t="str">
        <f t="shared" si="123"/>
        <v xml:space="preserve">  </v>
      </c>
      <c r="E654" s="86"/>
      <c r="F654" s="87"/>
      <c r="G654" s="88"/>
      <c r="H654" s="89">
        <v>32</v>
      </c>
      <c r="I654" s="90"/>
      <c r="J654" s="90"/>
      <c r="K654" s="91" t="s">
        <v>144</v>
      </c>
      <c r="L654" s="116">
        <f>SUM(L655,L658,L660,L662)</f>
        <v>30600</v>
      </c>
      <c r="M654" s="116">
        <f>SUM(M655,M658,M660,M662)</f>
        <v>0</v>
      </c>
      <c r="N654" s="116">
        <f>SUM(N655,N658,N660,N662)</f>
        <v>30600</v>
      </c>
    </row>
    <row r="655" spans="1:15" x14ac:dyDescent="0.25">
      <c r="A655" s="69">
        <f t="shared" si="121"/>
        <v>322</v>
      </c>
      <c r="B655" s="70" t="str">
        <f t="shared" si="124"/>
        <v xml:space="preserve"> </v>
      </c>
      <c r="C655" s="85" t="str">
        <f t="shared" si="122"/>
        <v xml:space="preserve">  </v>
      </c>
      <c r="D655" s="85" t="str">
        <f t="shared" si="123"/>
        <v xml:space="preserve">  </v>
      </c>
      <c r="E655" s="86"/>
      <c r="F655" s="87"/>
      <c r="G655" s="88"/>
      <c r="H655" s="89">
        <v>322</v>
      </c>
      <c r="I655" s="90"/>
      <c r="J655" s="90"/>
      <c r="K655" s="91" t="s">
        <v>154</v>
      </c>
      <c r="L655" s="116">
        <f>SUM(L656:L657)</f>
        <v>1100</v>
      </c>
      <c r="M655" s="116">
        <f>SUM(M656:M657)</f>
        <v>0</v>
      </c>
      <c r="N655" s="116">
        <f>SUM(N656:N657)</f>
        <v>1100</v>
      </c>
    </row>
    <row r="656" spans="1:15" ht="25.5" hidden="1" x14ac:dyDescent="0.25">
      <c r="A656" s="69">
        <f t="shared" si="121"/>
        <v>3221</v>
      </c>
      <c r="B656" s="70">
        <f t="shared" si="124"/>
        <v>11</v>
      </c>
      <c r="C656" s="85" t="str">
        <f t="shared" si="122"/>
        <v>096</v>
      </c>
      <c r="D656" s="85" t="str">
        <f t="shared" si="123"/>
        <v>0960</v>
      </c>
      <c r="E656" s="86" t="s">
        <v>266</v>
      </c>
      <c r="F656" s="87">
        <v>11</v>
      </c>
      <c r="G656" s="88">
        <v>11</v>
      </c>
      <c r="H656" s="89">
        <v>3221</v>
      </c>
      <c r="I656" s="120">
        <v>1738</v>
      </c>
      <c r="J656" s="120">
        <v>1315</v>
      </c>
      <c r="K656" s="91" t="s">
        <v>155</v>
      </c>
      <c r="L656" s="121">
        <v>1100</v>
      </c>
      <c r="M656" s="121">
        <f>+N656-L656</f>
        <v>0</v>
      </c>
      <c r="N656" s="121">
        <v>1100</v>
      </c>
    </row>
    <row r="657" spans="1:14" hidden="1" x14ac:dyDescent="0.25">
      <c r="A657" s="69">
        <f t="shared" si="121"/>
        <v>3222</v>
      </c>
      <c r="B657" s="70">
        <f t="shared" si="124"/>
        <v>11</v>
      </c>
      <c r="C657" s="85" t="str">
        <f t="shared" si="122"/>
        <v>096</v>
      </c>
      <c r="D657" s="85" t="str">
        <f t="shared" si="123"/>
        <v>0960</v>
      </c>
      <c r="E657" s="86" t="s">
        <v>266</v>
      </c>
      <c r="F657" s="87">
        <v>11</v>
      </c>
      <c r="G657" s="88">
        <v>11</v>
      </c>
      <c r="H657" s="89">
        <v>3222</v>
      </c>
      <c r="I657" s="120">
        <v>1739</v>
      </c>
      <c r="J657" s="120">
        <v>1316</v>
      </c>
      <c r="K657" s="91" t="s">
        <v>197</v>
      </c>
      <c r="L657" s="121"/>
      <c r="M657" s="121"/>
      <c r="N657" s="121"/>
    </row>
    <row r="658" spans="1:14" x14ac:dyDescent="0.25">
      <c r="A658" s="69">
        <f t="shared" si="121"/>
        <v>323</v>
      </c>
      <c r="B658" s="70" t="str">
        <f t="shared" si="124"/>
        <v xml:space="preserve"> </v>
      </c>
      <c r="C658" s="85" t="str">
        <f t="shared" si="122"/>
        <v xml:space="preserve">  </v>
      </c>
      <c r="D658" s="85" t="str">
        <f t="shared" si="123"/>
        <v xml:space="preserve">  </v>
      </c>
      <c r="E658" s="86"/>
      <c r="F658" s="87"/>
      <c r="G658" s="88"/>
      <c r="H658" s="89">
        <v>323</v>
      </c>
      <c r="I658" s="90"/>
      <c r="J658" s="90"/>
      <c r="K658" s="91" t="s">
        <v>145</v>
      </c>
      <c r="L658" s="116">
        <f>SUM(L659:L659)</f>
        <v>23000</v>
      </c>
      <c r="M658" s="116">
        <f>SUM(M659:M659)</f>
        <v>0</v>
      </c>
      <c r="N658" s="116">
        <f>SUM(N659:N659)</f>
        <v>23000</v>
      </c>
    </row>
    <row r="659" spans="1:14" hidden="1" x14ac:dyDescent="0.25">
      <c r="A659" s="69">
        <f t="shared" si="121"/>
        <v>3237</v>
      </c>
      <c r="B659" s="70">
        <f t="shared" si="124"/>
        <v>11</v>
      </c>
      <c r="C659" s="85" t="str">
        <f t="shared" si="122"/>
        <v>096</v>
      </c>
      <c r="D659" s="85" t="str">
        <f t="shared" si="123"/>
        <v>0960</v>
      </c>
      <c r="E659" s="86" t="s">
        <v>266</v>
      </c>
      <c r="F659" s="87">
        <v>11</v>
      </c>
      <c r="G659" s="88">
        <v>11</v>
      </c>
      <c r="H659" s="89">
        <v>3237</v>
      </c>
      <c r="I659" s="120">
        <v>1740</v>
      </c>
      <c r="J659" s="120">
        <v>1318</v>
      </c>
      <c r="K659" s="91" t="s">
        <v>165</v>
      </c>
      <c r="L659" s="121">
        <v>23000</v>
      </c>
      <c r="M659" s="121">
        <f>+N659-L659</f>
        <v>0</v>
      </c>
      <c r="N659" s="121">
        <v>23000</v>
      </c>
    </row>
    <row r="660" spans="1:14" ht="25.5" x14ac:dyDescent="0.25">
      <c r="A660" s="69">
        <f t="shared" si="121"/>
        <v>324</v>
      </c>
      <c r="B660" s="70" t="str">
        <f t="shared" si="124"/>
        <v xml:space="preserve"> </v>
      </c>
      <c r="C660" s="85" t="str">
        <f t="shared" si="122"/>
        <v xml:space="preserve">  </v>
      </c>
      <c r="D660" s="85" t="str">
        <f t="shared" si="123"/>
        <v xml:space="preserve">  </v>
      </c>
      <c r="E660" s="86"/>
      <c r="F660" s="87"/>
      <c r="G660" s="88"/>
      <c r="H660" s="89">
        <v>324</v>
      </c>
      <c r="I660" s="90"/>
      <c r="J660" s="90"/>
      <c r="K660" s="91" t="s">
        <v>168</v>
      </c>
      <c r="L660" s="116">
        <f>SUM(L661)</f>
        <v>0</v>
      </c>
      <c r="M660" s="116">
        <f>SUM(M661)</f>
        <v>0</v>
      </c>
      <c r="N660" s="116">
        <f>SUM(N661)</f>
        <v>0</v>
      </c>
    </row>
    <row r="661" spans="1:14" ht="25.5" hidden="1" x14ac:dyDescent="0.25">
      <c r="A661" s="69">
        <f t="shared" si="121"/>
        <v>3241</v>
      </c>
      <c r="B661" s="70">
        <f t="shared" si="124"/>
        <v>11</v>
      </c>
      <c r="C661" s="85" t="str">
        <f t="shared" si="122"/>
        <v>096</v>
      </c>
      <c r="D661" s="85" t="str">
        <f t="shared" si="123"/>
        <v>0960</v>
      </c>
      <c r="E661" s="86" t="s">
        <v>266</v>
      </c>
      <c r="F661" s="87">
        <v>11</v>
      </c>
      <c r="G661" s="88">
        <v>11</v>
      </c>
      <c r="H661" s="89">
        <v>3241</v>
      </c>
      <c r="I661" s="120">
        <v>1741</v>
      </c>
      <c r="J661" s="120">
        <v>1320</v>
      </c>
      <c r="K661" s="91" t="s">
        <v>168</v>
      </c>
      <c r="L661" s="121"/>
      <c r="M661" s="121"/>
      <c r="N661" s="121"/>
    </row>
    <row r="662" spans="1:14" ht="25.5" x14ac:dyDescent="0.25">
      <c r="A662" s="69">
        <f t="shared" si="121"/>
        <v>329</v>
      </c>
      <c r="B662" s="70" t="str">
        <f t="shared" si="124"/>
        <v xml:space="preserve"> </v>
      </c>
      <c r="C662" s="85" t="str">
        <f t="shared" si="122"/>
        <v xml:space="preserve">  </v>
      </c>
      <c r="D662" s="85" t="str">
        <f t="shared" si="123"/>
        <v xml:space="preserve">  </v>
      </c>
      <c r="E662" s="86"/>
      <c r="F662" s="87"/>
      <c r="G662" s="88"/>
      <c r="H662" s="89">
        <v>329</v>
      </c>
      <c r="I662" s="90"/>
      <c r="J662" s="90"/>
      <c r="K662" s="91" t="s">
        <v>169</v>
      </c>
      <c r="L662" s="116">
        <f>SUM(L663:L664)</f>
        <v>6500</v>
      </c>
      <c r="M662" s="116">
        <f>SUM(M663:M664)</f>
        <v>0</v>
      </c>
      <c r="N662" s="116">
        <f>SUM(N663:N664)</f>
        <v>6500</v>
      </c>
    </row>
    <row r="663" spans="1:14" hidden="1" x14ac:dyDescent="0.25">
      <c r="A663" s="69">
        <f t="shared" si="121"/>
        <v>3293</v>
      </c>
      <c r="B663" s="70">
        <f t="shared" si="124"/>
        <v>11</v>
      </c>
      <c r="C663" s="85" t="str">
        <f t="shared" si="122"/>
        <v>096</v>
      </c>
      <c r="D663" s="85" t="str">
        <f t="shared" si="123"/>
        <v>0960</v>
      </c>
      <c r="E663" s="86" t="s">
        <v>266</v>
      </c>
      <c r="F663" s="87">
        <v>11</v>
      </c>
      <c r="G663" s="88">
        <v>11</v>
      </c>
      <c r="H663" s="89">
        <v>3293</v>
      </c>
      <c r="I663" s="120">
        <v>1742</v>
      </c>
      <c r="J663" s="120">
        <v>1321</v>
      </c>
      <c r="K663" s="91" t="s">
        <v>171</v>
      </c>
      <c r="L663" s="121">
        <v>6500</v>
      </c>
      <c r="M663" s="121">
        <f>+N663-L663</f>
        <v>0</v>
      </c>
      <c r="N663" s="121">
        <v>6500</v>
      </c>
    </row>
    <row r="664" spans="1:14" ht="25.5" hidden="1" x14ac:dyDescent="0.25">
      <c r="A664" s="69">
        <f t="shared" si="121"/>
        <v>3299</v>
      </c>
      <c r="B664" s="70">
        <f t="shared" si="124"/>
        <v>11</v>
      </c>
      <c r="C664" s="85" t="str">
        <f t="shared" si="122"/>
        <v>096</v>
      </c>
      <c r="D664" s="85" t="str">
        <f t="shared" si="123"/>
        <v>0960</v>
      </c>
      <c r="E664" s="86" t="s">
        <v>266</v>
      </c>
      <c r="F664" s="87">
        <v>11</v>
      </c>
      <c r="G664" s="88">
        <v>11</v>
      </c>
      <c r="H664" s="89">
        <v>3299</v>
      </c>
      <c r="I664" s="120">
        <v>1743</v>
      </c>
      <c r="J664" s="120">
        <v>1322</v>
      </c>
      <c r="K664" s="91" t="s">
        <v>169</v>
      </c>
      <c r="L664" s="121"/>
      <c r="M664" s="121"/>
      <c r="N664" s="121"/>
    </row>
    <row r="665" spans="1:14" hidden="1" x14ac:dyDescent="0.25">
      <c r="A665" s="69">
        <f t="shared" si="121"/>
        <v>0</v>
      </c>
      <c r="B665" s="70" t="str">
        <f t="shared" si="124"/>
        <v xml:space="preserve"> </v>
      </c>
      <c r="C665" s="85" t="str">
        <f t="shared" si="122"/>
        <v xml:space="preserve">  </v>
      </c>
      <c r="D665" s="85" t="str">
        <f t="shared" si="123"/>
        <v xml:space="preserve">  </v>
      </c>
      <c r="E665" s="86"/>
      <c r="F665" s="87"/>
      <c r="G665" s="88"/>
      <c r="H665" s="89"/>
      <c r="I665" s="90"/>
      <c r="J665" s="90"/>
      <c r="K665" s="91"/>
      <c r="L665" s="116"/>
      <c r="M665" s="116"/>
      <c r="N665" s="116"/>
    </row>
    <row r="666" spans="1:14" hidden="1" x14ac:dyDescent="0.25">
      <c r="C666" s="85"/>
      <c r="D666" s="85"/>
      <c r="E666" s="174" t="s">
        <v>131</v>
      </c>
      <c r="F666" s="109">
        <v>11</v>
      </c>
      <c r="G666" s="110"/>
      <c r="H666" s="111" t="s">
        <v>269</v>
      </c>
      <c r="I666" s="112"/>
      <c r="J666" s="112"/>
      <c r="K666" s="113" t="s">
        <v>270</v>
      </c>
      <c r="L666" s="114">
        <f t="shared" ref="L666:N667" si="134">SUM(L667)</f>
        <v>0</v>
      </c>
      <c r="M666" s="114">
        <f t="shared" si="134"/>
        <v>0</v>
      </c>
      <c r="N666" s="114">
        <f t="shared" si="134"/>
        <v>0</v>
      </c>
    </row>
    <row r="667" spans="1:14" hidden="1" x14ac:dyDescent="0.25">
      <c r="C667" s="85"/>
      <c r="D667" s="85"/>
      <c r="E667" s="86"/>
      <c r="F667" s="87"/>
      <c r="G667" s="88"/>
      <c r="H667" s="89">
        <v>3</v>
      </c>
      <c r="I667" s="90"/>
      <c r="J667" s="90"/>
      <c r="K667" s="91" t="s">
        <v>143</v>
      </c>
      <c r="L667" s="116">
        <f t="shared" si="134"/>
        <v>0</v>
      </c>
      <c r="M667" s="116">
        <f t="shared" si="134"/>
        <v>0</v>
      </c>
      <c r="N667" s="116">
        <f t="shared" si="134"/>
        <v>0</v>
      </c>
    </row>
    <row r="668" spans="1:14" hidden="1" x14ac:dyDescent="0.25">
      <c r="C668" s="85"/>
      <c r="D668" s="85"/>
      <c r="E668" s="86"/>
      <c r="F668" s="87"/>
      <c r="G668" s="88"/>
      <c r="H668" s="89">
        <v>32</v>
      </c>
      <c r="I668" s="90"/>
      <c r="J668" s="90"/>
      <c r="K668" s="91" t="s">
        <v>144</v>
      </c>
      <c r="L668" s="116">
        <f>SUM(L669,L674,L677)</f>
        <v>0</v>
      </c>
      <c r="M668" s="116">
        <f t="shared" ref="M668:N668" si="135">SUM(M669,M674,M677)</f>
        <v>0</v>
      </c>
      <c r="N668" s="116">
        <f t="shared" si="135"/>
        <v>0</v>
      </c>
    </row>
    <row r="669" spans="1:14" hidden="1" x14ac:dyDescent="0.25">
      <c r="C669" s="85"/>
      <c r="D669" s="85"/>
      <c r="E669" s="86"/>
      <c r="F669" s="87"/>
      <c r="G669" s="88"/>
      <c r="H669" s="89">
        <v>323</v>
      </c>
      <c r="I669" s="90"/>
      <c r="J669" s="90"/>
      <c r="K669" s="91" t="s">
        <v>145</v>
      </c>
      <c r="L669" s="116">
        <f>SUM(L670:L673)</f>
        <v>0</v>
      </c>
      <c r="M669" s="116">
        <f t="shared" ref="M669:N669" si="136">SUM(M670:M673)</f>
        <v>0</v>
      </c>
      <c r="N669" s="116">
        <f t="shared" si="136"/>
        <v>0</v>
      </c>
    </row>
    <row r="670" spans="1:14" hidden="1" x14ac:dyDescent="0.25">
      <c r="C670" s="85"/>
      <c r="D670" s="85"/>
      <c r="E670" s="174" t="s">
        <v>131</v>
      </c>
      <c r="F670" s="87">
        <v>11</v>
      </c>
      <c r="G670" s="88">
        <v>11</v>
      </c>
      <c r="H670" s="89">
        <v>3231</v>
      </c>
      <c r="I670" s="119">
        <v>1744</v>
      </c>
      <c r="J670" s="120">
        <v>882</v>
      </c>
      <c r="K670" s="91" t="s">
        <v>160</v>
      </c>
      <c r="L670" s="121"/>
      <c r="M670" s="121"/>
      <c r="N670" s="121"/>
    </row>
    <row r="671" spans="1:14" ht="25.5" hidden="1" x14ac:dyDescent="0.25">
      <c r="C671" s="85"/>
      <c r="D671" s="85"/>
      <c r="E671" s="174" t="s">
        <v>131</v>
      </c>
      <c r="F671" s="87">
        <v>11</v>
      </c>
      <c r="G671" s="88">
        <v>11</v>
      </c>
      <c r="H671" s="89">
        <v>3232</v>
      </c>
      <c r="I671" s="119">
        <v>1745</v>
      </c>
      <c r="J671" s="120">
        <v>883</v>
      </c>
      <c r="K671" s="91" t="s">
        <v>146</v>
      </c>
      <c r="L671" s="121"/>
      <c r="M671" s="121"/>
      <c r="N671" s="121"/>
    </row>
    <row r="672" spans="1:14" hidden="1" x14ac:dyDescent="0.25">
      <c r="C672" s="85"/>
      <c r="D672" s="85"/>
      <c r="E672" s="174" t="s">
        <v>131</v>
      </c>
      <c r="F672" s="87">
        <v>11</v>
      </c>
      <c r="G672" s="88">
        <v>11</v>
      </c>
      <c r="H672" s="89">
        <v>3237</v>
      </c>
      <c r="I672" s="119">
        <v>1746</v>
      </c>
      <c r="J672" s="120">
        <v>884</v>
      </c>
      <c r="K672" s="91" t="s">
        <v>165</v>
      </c>
      <c r="L672" s="121"/>
      <c r="M672" s="121"/>
      <c r="N672" s="121"/>
    </row>
    <row r="673" spans="1:14" hidden="1" x14ac:dyDescent="0.25">
      <c r="C673" s="85"/>
      <c r="D673" s="85"/>
      <c r="E673" s="174" t="s">
        <v>131</v>
      </c>
      <c r="F673" s="87"/>
      <c r="G673" s="88">
        <v>11</v>
      </c>
      <c r="H673" s="89">
        <v>3239</v>
      </c>
      <c r="I673" s="119" t="s">
        <v>271</v>
      </c>
      <c r="J673" s="120"/>
      <c r="K673" s="91" t="s">
        <v>167</v>
      </c>
      <c r="L673" s="121"/>
      <c r="M673" s="121"/>
      <c r="N673" s="121"/>
    </row>
    <row r="674" spans="1:14" ht="25.5" hidden="1" x14ac:dyDescent="0.25">
      <c r="C674" s="85"/>
      <c r="D674" s="85"/>
      <c r="E674" s="86"/>
      <c r="F674" s="87"/>
      <c r="G674" s="88"/>
      <c r="H674" s="89">
        <v>329</v>
      </c>
      <c r="I674" s="90"/>
      <c r="J674" s="90"/>
      <c r="K674" s="91" t="s">
        <v>169</v>
      </c>
      <c r="L674" s="116">
        <f>SUM(L675)</f>
        <v>0</v>
      </c>
      <c r="M674" s="116">
        <f>SUM(M675)</f>
        <v>0</v>
      </c>
      <c r="N674" s="116">
        <f>SUM(N675)</f>
        <v>0</v>
      </c>
    </row>
    <row r="675" spans="1:14" ht="25.5" hidden="1" x14ac:dyDescent="0.25">
      <c r="C675" s="85"/>
      <c r="D675" s="85"/>
      <c r="E675" s="174" t="s">
        <v>131</v>
      </c>
      <c r="F675" s="87">
        <v>11</v>
      </c>
      <c r="G675" s="88">
        <v>11</v>
      </c>
      <c r="H675" s="89">
        <v>3299</v>
      </c>
      <c r="I675" s="119">
        <v>1747</v>
      </c>
      <c r="J675" s="120">
        <v>885</v>
      </c>
      <c r="K675" s="91" t="s">
        <v>169</v>
      </c>
      <c r="L675" s="121"/>
      <c r="M675" s="121"/>
      <c r="N675" s="121"/>
    </row>
    <row r="676" spans="1:14" hidden="1" x14ac:dyDescent="0.25">
      <c r="C676" s="85"/>
      <c r="D676" s="85"/>
      <c r="E676" s="174" t="s">
        <v>272</v>
      </c>
      <c r="F676" s="87"/>
      <c r="G676" s="88"/>
      <c r="H676" s="89">
        <v>38</v>
      </c>
      <c r="I676" s="119"/>
      <c r="J676" s="120"/>
      <c r="K676" s="91" t="s">
        <v>224</v>
      </c>
      <c r="L676" s="116">
        <f>SUM(L677,L680,L684,L688)</f>
        <v>0</v>
      </c>
      <c r="M676" s="116">
        <f>SUM(M677,M680,M684,M688)</f>
        <v>0</v>
      </c>
      <c r="N676" s="116">
        <f>SUM(N677,N680,N684,N688)</f>
        <v>0</v>
      </c>
    </row>
    <row r="677" spans="1:14" hidden="1" x14ac:dyDescent="0.25">
      <c r="C677" s="85"/>
      <c r="D677" s="85"/>
      <c r="E677" s="174" t="s">
        <v>273</v>
      </c>
      <c r="F677" s="87"/>
      <c r="G677" s="88"/>
      <c r="H677" s="89">
        <v>381</v>
      </c>
      <c r="I677" s="119"/>
      <c r="J677" s="120"/>
      <c r="K677" s="91" t="s">
        <v>51</v>
      </c>
      <c r="L677" s="116">
        <f>SUM(L678:L679)</f>
        <v>0</v>
      </c>
      <c r="M677" s="116">
        <f>SUM(M678:M679)</f>
        <v>0</v>
      </c>
      <c r="N677" s="116">
        <f>SUM(N678:N679)</f>
        <v>0</v>
      </c>
    </row>
    <row r="678" spans="1:14" hidden="1" x14ac:dyDescent="0.25">
      <c r="C678" s="85"/>
      <c r="D678" s="85"/>
      <c r="E678" s="174" t="s">
        <v>274</v>
      </c>
      <c r="F678" s="87"/>
      <c r="G678" s="88">
        <v>11</v>
      </c>
      <c r="H678" s="89">
        <v>3811</v>
      </c>
      <c r="I678" s="119" t="s">
        <v>271</v>
      </c>
      <c r="J678" s="120"/>
      <c r="K678" s="91" t="s">
        <v>225</v>
      </c>
      <c r="L678" s="121"/>
      <c r="M678" s="121"/>
      <c r="N678" s="121"/>
    </row>
    <row r="679" spans="1:14" hidden="1" x14ac:dyDescent="0.25">
      <c r="A679" s="69">
        <f t="shared" si="121"/>
        <v>0</v>
      </c>
      <c r="B679" s="70" t="str">
        <f t="shared" si="124"/>
        <v xml:space="preserve"> </v>
      </c>
      <c r="C679" s="85" t="str">
        <f t="shared" si="122"/>
        <v xml:space="preserve">  </v>
      </c>
      <c r="D679" s="85" t="str">
        <f t="shared" si="123"/>
        <v xml:space="preserve">  </v>
      </c>
      <c r="E679" s="86"/>
      <c r="F679" s="87"/>
      <c r="G679" s="88"/>
      <c r="H679" s="89"/>
      <c r="I679" s="90"/>
      <c r="J679" s="90"/>
      <c r="K679" s="91"/>
      <c r="L679" s="116"/>
      <c r="M679" s="116"/>
      <c r="N679" s="116"/>
    </row>
    <row r="680" spans="1:14" ht="38.25" hidden="1" x14ac:dyDescent="0.25">
      <c r="A680" s="69" t="str">
        <f t="shared" si="121"/>
        <v>T 1207 16</v>
      </c>
      <c r="B680" s="70" t="str">
        <f t="shared" si="124"/>
        <v xml:space="preserve"> </v>
      </c>
      <c r="C680" s="85" t="str">
        <f t="shared" si="122"/>
        <v xml:space="preserve">  </v>
      </c>
      <c r="D680" s="85" t="str">
        <f t="shared" si="123"/>
        <v xml:space="preserve">  </v>
      </c>
      <c r="E680" s="108" t="s">
        <v>131</v>
      </c>
      <c r="F680" s="109">
        <v>11</v>
      </c>
      <c r="G680" s="110"/>
      <c r="H680" s="123" t="s">
        <v>275</v>
      </c>
      <c r="I680" s="112"/>
      <c r="J680" s="112"/>
      <c r="K680" s="113" t="s">
        <v>276</v>
      </c>
      <c r="L680" s="114">
        <f>SUM(L681)</f>
        <v>0</v>
      </c>
      <c r="M680" s="114">
        <f>SUM(M681)</f>
        <v>0</v>
      </c>
      <c r="N680" s="114">
        <f>SUM(N681)</f>
        <v>0</v>
      </c>
    </row>
    <row r="681" spans="1:14" hidden="1" x14ac:dyDescent="0.25">
      <c r="A681" s="69">
        <f t="shared" si="121"/>
        <v>3</v>
      </c>
      <c r="B681" s="70" t="str">
        <f t="shared" si="124"/>
        <v xml:space="preserve"> </v>
      </c>
      <c r="C681" s="85" t="str">
        <f t="shared" si="122"/>
        <v xml:space="preserve">  </v>
      </c>
      <c r="D681" s="85" t="str">
        <f t="shared" si="123"/>
        <v xml:space="preserve">  </v>
      </c>
      <c r="E681" s="86"/>
      <c r="F681" s="87"/>
      <c r="G681" s="88"/>
      <c r="H681" s="89">
        <v>3</v>
      </c>
      <c r="I681" s="90"/>
      <c r="J681" s="90"/>
      <c r="K681" s="91" t="s">
        <v>143</v>
      </c>
      <c r="L681" s="116">
        <f t="shared" ref="L681:N681" si="137">SUM(L682)</f>
        <v>0</v>
      </c>
      <c r="M681" s="116">
        <f t="shared" si="137"/>
        <v>0</v>
      </c>
      <c r="N681" s="116">
        <f t="shared" si="137"/>
        <v>0</v>
      </c>
    </row>
    <row r="682" spans="1:14" hidden="1" x14ac:dyDescent="0.25">
      <c r="A682" s="69">
        <f t="shared" si="121"/>
        <v>32</v>
      </c>
      <c r="B682" s="70" t="str">
        <f t="shared" si="124"/>
        <v xml:space="preserve"> </v>
      </c>
      <c r="C682" s="85" t="str">
        <f t="shared" si="122"/>
        <v xml:space="preserve">  </v>
      </c>
      <c r="D682" s="85" t="str">
        <f t="shared" si="123"/>
        <v xml:space="preserve">  </v>
      </c>
      <c r="E682" s="86"/>
      <c r="F682" s="87"/>
      <c r="G682" s="88"/>
      <c r="H682" s="89">
        <v>32</v>
      </c>
      <c r="I682" s="90"/>
      <c r="J682" s="90"/>
      <c r="K682" s="91" t="s">
        <v>144</v>
      </c>
      <c r="L682" s="116">
        <f>SUM(L683,L686,L690,L694)</f>
        <v>0</v>
      </c>
      <c r="M682" s="116">
        <f>SUM(M683,M686,M690,M694)</f>
        <v>0</v>
      </c>
      <c r="N682" s="116">
        <f>SUM(N683,N686,N690,N694)</f>
        <v>0</v>
      </c>
    </row>
    <row r="683" spans="1:14" hidden="1" x14ac:dyDescent="0.25">
      <c r="A683" s="69">
        <f t="shared" ref="A683:A711" si="138">H683</f>
        <v>321</v>
      </c>
      <c r="B683" s="70" t="str">
        <f t="shared" si="124"/>
        <v xml:space="preserve"> </v>
      </c>
      <c r="C683" s="85" t="str">
        <f t="shared" si="122"/>
        <v xml:space="preserve">  </v>
      </c>
      <c r="D683" s="85" t="str">
        <f t="shared" si="123"/>
        <v xml:space="preserve">  </v>
      </c>
      <c r="E683" s="86"/>
      <c r="F683" s="87"/>
      <c r="G683" s="88"/>
      <c r="H683" s="89">
        <v>321</v>
      </c>
      <c r="I683" s="90"/>
      <c r="J683" s="90"/>
      <c r="K683" s="91" t="s">
        <v>150</v>
      </c>
      <c r="L683" s="116">
        <f>SUM(L684:L685)</f>
        <v>0</v>
      </c>
      <c r="M683" s="116">
        <f>SUM(M684:M685)</f>
        <v>0</v>
      </c>
      <c r="N683" s="116">
        <f>SUM(N684:N685)</f>
        <v>0</v>
      </c>
    </row>
    <row r="684" spans="1:14" hidden="1" x14ac:dyDescent="0.25">
      <c r="A684" s="69">
        <f t="shared" si="138"/>
        <v>3211</v>
      </c>
      <c r="B684" s="70">
        <f t="shared" si="124"/>
        <v>11</v>
      </c>
      <c r="C684" s="85" t="str">
        <f t="shared" si="122"/>
        <v>091</v>
      </c>
      <c r="D684" s="85" t="str">
        <f t="shared" si="123"/>
        <v>0912</v>
      </c>
      <c r="E684" s="86" t="s">
        <v>131</v>
      </c>
      <c r="F684" s="87">
        <v>11</v>
      </c>
      <c r="G684" s="88">
        <v>11</v>
      </c>
      <c r="H684" s="89">
        <v>3211</v>
      </c>
      <c r="I684" s="120">
        <v>1749</v>
      </c>
      <c r="J684" s="120">
        <v>1323</v>
      </c>
      <c r="K684" s="91" t="s">
        <v>151</v>
      </c>
      <c r="L684" s="121"/>
      <c r="M684" s="121"/>
      <c r="N684" s="121"/>
    </row>
    <row r="685" spans="1:14" hidden="1" x14ac:dyDescent="0.25">
      <c r="A685" s="69">
        <f t="shared" si="138"/>
        <v>3213</v>
      </c>
      <c r="B685" s="70">
        <f t="shared" si="124"/>
        <v>11</v>
      </c>
      <c r="C685" s="85" t="str">
        <f t="shared" si="122"/>
        <v>091</v>
      </c>
      <c r="D685" s="85" t="str">
        <f t="shared" si="123"/>
        <v>0912</v>
      </c>
      <c r="E685" s="86" t="s">
        <v>131</v>
      </c>
      <c r="F685" s="87">
        <v>11</v>
      </c>
      <c r="G685" s="88">
        <v>11</v>
      </c>
      <c r="H685" s="89">
        <v>3213</v>
      </c>
      <c r="I685" s="120" t="s">
        <v>203</v>
      </c>
      <c r="J685" s="120">
        <v>1324</v>
      </c>
      <c r="K685" s="91" t="s">
        <v>152</v>
      </c>
      <c r="L685" s="121"/>
      <c r="M685" s="121"/>
      <c r="N685" s="121"/>
    </row>
    <row r="686" spans="1:14" hidden="1" x14ac:dyDescent="0.25">
      <c r="A686" s="69">
        <f t="shared" si="138"/>
        <v>322</v>
      </c>
      <c r="B686" s="70" t="str">
        <f t="shared" si="124"/>
        <v xml:space="preserve"> </v>
      </c>
      <c r="C686" s="85" t="str">
        <f t="shared" si="122"/>
        <v xml:space="preserve">  </v>
      </c>
      <c r="D686" s="85" t="str">
        <f t="shared" si="123"/>
        <v xml:space="preserve">  </v>
      </c>
      <c r="E686" s="86"/>
      <c r="F686" s="87"/>
      <c r="G686" s="88"/>
      <c r="H686" s="89">
        <v>322</v>
      </c>
      <c r="I686" s="90"/>
      <c r="J686" s="90"/>
      <c r="K686" s="91" t="s">
        <v>154</v>
      </c>
      <c r="L686" s="116">
        <f>SUM(L687:L689)</f>
        <v>0</v>
      </c>
      <c r="M686" s="116">
        <f>SUM(M687:M689)</f>
        <v>0</v>
      </c>
      <c r="N686" s="116">
        <f>SUM(N687:N689)</f>
        <v>0</v>
      </c>
    </row>
    <row r="687" spans="1:14" ht="25.5" hidden="1" x14ac:dyDescent="0.25">
      <c r="A687" s="69">
        <f t="shared" si="138"/>
        <v>3221</v>
      </c>
      <c r="B687" s="70">
        <f t="shared" si="124"/>
        <v>11</v>
      </c>
      <c r="C687" s="85" t="str">
        <f t="shared" si="122"/>
        <v>091</v>
      </c>
      <c r="D687" s="85" t="str">
        <f t="shared" si="123"/>
        <v>0912</v>
      </c>
      <c r="E687" s="86" t="s">
        <v>131</v>
      </c>
      <c r="F687" s="87">
        <v>11</v>
      </c>
      <c r="G687" s="88">
        <v>11</v>
      </c>
      <c r="H687" s="89">
        <v>3221</v>
      </c>
      <c r="I687" s="120">
        <v>1750</v>
      </c>
      <c r="J687" s="120">
        <v>1325</v>
      </c>
      <c r="K687" s="91" t="s">
        <v>155</v>
      </c>
      <c r="L687" s="121"/>
      <c r="M687" s="121"/>
      <c r="N687" s="121"/>
    </row>
    <row r="688" spans="1:14" hidden="1" x14ac:dyDescent="0.25">
      <c r="A688" s="69">
        <f t="shared" si="138"/>
        <v>3222</v>
      </c>
      <c r="B688" s="70">
        <f t="shared" si="124"/>
        <v>11</v>
      </c>
      <c r="C688" s="85" t="str">
        <f t="shared" si="122"/>
        <v>091</v>
      </c>
      <c r="D688" s="85" t="str">
        <f t="shared" si="123"/>
        <v>0912</v>
      </c>
      <c r="E688" s="86" t="s">
        <v>131</v>
      </c>
      <c r="F688" s="87">
        <v>11</v>
      </c>
      <c r="G688" s="88">
        <v>11</v>
      </c>
      <c r="H688" s="89">
        <v>3222</v>
      </c>
      <c r="I688" s="119">
        <v>1751</v>
      </c>
      <c r="J688" s="120">
        <v>1325</v>
      </c>
      <c r="K688" s="91" t="s">
        <v>197</v>
      </c>
      <c r="L688" s="121"/>
      <c r="M688" s="121"/>
      <c r="N688" s="121"/>
    </row>
    <row r="689" spans="1:15" hidden="1" x14ac:dyDescent="0.25">
      <c r="A689" s="69">
        <f t="shared" si="138"/>
        <v>3225</v>
      </c>
      <c r="B689" s="70">
        <f t="shared" si="124"/>
        <v>11</v>
      </c>
      <c r="C689" s="85" t="str">
        <f t="shared" si="122"/>
        <v>091</v>
      </c>
      <c r="D689" s="85" t="str">
        <f t="shared" si="123"/>
        <v>0912</v>
      </c>
      <c r="E689" s="86" t="s">
        <v>131</v>
      </c>
      <c r="F689" s="87">
        <v>11</v>
      </c>
      <c r="G689" s="88">
        <v>11</v>
      </c>
      <c r="H689" s="89">
        <v>3225</v>
      </c>
      <c r="I689" s="120">
        <v>1752</v>
      </c>
      <c r="J689" s="120">
        <v>1326</v>
      </c>
      <c r="K689" s="91" t="s">
        <v>158</v>
      </c>
      <c r="L689" s="121"/>
      <c r="M689" s="121"/>
      <c r="N689" s="121"/>
    </row>
    <row r="690" spans="1:15" hidden="1" x14ac:dyDescent="0.25">
      <c r="A690" s="69">
        <f t="shared" si="138"/>
        <v>323</v>
      </c>
      <c r="B690" s="70" t="str">
        <f t="shared" si="124"/>
        <v xml:space="preserve"> </v>
      </c>
      <c r="C690" s="85" t="str">
        <f t="shared" si="122"/>
        <v xml:space="preserve">  </v>
      </c>
      <c r="D690" s="85" t="str">
        <f t="shared" si="123"/>
        <v xml:space="preserve">  </v>
      </c>
      <c r="E690" s="86"/>
      <c r="F690" s="87"/>
      <c r="G690" s="88"/>
      <c r="H690" s="89">
        <v>323</v>
      </c>
      <c r="I690" s="90"/>
      <c r="J690" s="90"/>
      <c r="K690" s="91" t="s">
        <v>145</v>
      </c>
      <c r="L690" s="116">
        <f>SUM(L691:L693)</f>
        <v>0</v>
      </c>
      <c r="M690" s="116">
        <f>SUM(M691:M693)</f>
        <v>0</v>
      </c>
      <c r="N690" s="116">
        <f>SUM(N691:N693)</f>
        <v>0</v>
      </c>
    </row>
    <row r="691" spans="1:15" hidden="1" x14ac:dyDescent="0.25">
      <c r="A691" s="69">
        <f t="shared" si="138"/>
        <v>3231</v>
      </c>
      <c r="B691" s="70">
        <f t="shared" si="124"/>
        <v>11</v>
      </c>
      <c r="C691" s="85" t="str">
        <f t="shared" si="122"/>
        <v>091</v>
      </c>
      <c r="D691" s="85" t="str">
        <f t="shared" si="123"/>
        <v>0912</v>
      </c>
      <c r="E691" s="86" t="s">
        <v>131</v>
      </c>
      <c r="F691" s="87">
        <v>11</v>
      </c>
      <c r="G691" s="88">
        <v>11</v>
      </c>
      <c r="H691" s="89">
        <v>3231</v>
      </c>
      <c r="I691" s="120">
        <v>1753</v>
      </c>
      <c r="J691" s="120">
        <v>1327</v>
      </c>
      <c r="K691" s="91" t="s">
        <v>160</v>
      </c>
      <c r="L691" s="121"/>
      <c r="M691" s="121"/>
      <c r="N691" s="121"/>
    </row>
    <row r="692" spans="1:15" hidden="1" x14ac:dyDescent="0.25">
      <c r="A692" s="69">
        <f t="shared" si="138"/>
        <v>3237</v>
      </c>
      <c r="B692" s="70">
        <f t="shared" si="124"/>
        <v>11</v>
      </c>
      <c r="C692" s="85" t="str">
        <f t="shared" si="122"/>
        <v>091</v>
      </c>
      <c r="D692" s="85" t="str">
        <f t="shared" si="123"/>
        <v>0912</v>
      </c>
      <c r="E692" s="86" t="s">
        <v>131</v>
      </c>
      <c r="F692" s="87">
        <v>11</v>
      </c>
      <c r="G692" s="88">
        <v>11</v>
      </c>
      <c r="H692" s="89">
        <v>3237</v>
      </c>
      <c r="I692" s="120">
        <v>1754</v>
      </c>
      <c r="J692" s="120">
        <v>1328</v>
      </c>
      <c r="K692" s="127" t="s">
        <v>147</v>
      </c>
      <c r="L692" s="121"/>
      <c r="M692" s="121"/>
      <c r="N692" s="121"/>
    </row>
    <row r="693" spans="1:15" hidden="1" x14ac:dyDescent="0.25">
      <c r="A693" s="69">
        <f t="shared" si="138"/>
        <v>3239</v>
      </c>
      <c r="B693" s="70">
        <f t="shared" si="124"/>
        <v>11</v>
      </c>
      <c r="C693" s="85" t="str">
        <f t="shared" si="122"/>
        <v>091</v>
      </c>
      <c r="D693" s="85" t="str">
        <f t="shared" si="123"/>
        <v>0912</v>
      </c>
      <c r="E693" s="86" t="s">
        <v>131</v>
      </c>
      <c r="F693" s="87">
        <v>11</v>
      </c>
      <c r="G693" s="88">
        <v>11</v>
      </c>
      <c r="H693" s="89">
        <v>3239</v>
      </c>
      <c r="I693" s="120">
        <v>1755</v>
      </c>
      <c r="J693" s="120">
        <v>1329</v>
      </c>
      <c r="K693" s="91" t="s">
        <v>167</v>
      </c>
      <c r="L693" s="121"/>
      <c r="M693" s="121"/>
      <c r="N693" s="121"/>
    </row>
    <row r="694" spans="1:15" ht="25.5" hidden="1" x14ac:dyDescent="0.25">
      <c r="A694" s="69">
        <f t="shared" si="138"/>
        <v>329</v>
      </c>
      <c r="B694" s="70" t="str">
        <f t="shared" si="124"/>
        <v xml:space="preserve"> </v>
      </c>
      <c r="C694" s="85" t="str">
        <f t="shared" si="122"/>
        <v xml:space="preserve">  </v>
      </c>
      <c r="D694" s="85" t="str">
        <f t="shared" si="123"/>
        <v xml:space="preserve">  </v>
      </c>
      <c r="E694" s="86"/>
      <c r="F694" s="87"/>
      <c r="G694" s="88"/>
      <c r="H694" s="89">
        <v>329</v>
      </c>
      <c r="I694" s="90"/>
      <c r="J694" s="90"/>
      <c r="K694" s="91" t="s">
        <v>169</v>
      </c>
      <c r="L694" s="116">
        <f>SUM(L695:L697)</f>
        <v>0</v>
      </c>
      <c r="M694" s="116">
        <f>SUM(M695:M697)</f>
        <v>0</v>
      </c>
      <c r="N694" s="116">
        <f>SUM(N695:N697)</f>
        <v>0</v>
      </c>
    </row>
    <row r="695" spans="1:15" ht="25.5" hidden="1" x14ac:dyDescent="0.25">
      <c r="A695" s="69">
        <f t="shared" si="138"/>
        <v>3291</v>
      </c>
      <c r="B695" s="70">
        <f t="shared" si="124"/>
        <v>11</v>
      </c>
      <c r="C695" s="85" t="str">
        <f t="shared" si="122"/>
        <v>091</v>
      </c>
      <c r="D695" s="85" t="str">
        <f t="shared" si="123"/>
        <v>0912</v>
      </c>
      <c r="E695" s="86" t="s">
        <v>131</v>
      </c>
      <c r="F695" s="87">
        <v>11</v>
      </c>
      <c r="G695" s="88">
        <v>11</v>
      </c>
      <c r="H695" s="89">
        <v>3291</v>
      </c>
      <c r="I695" s="120" t="s">
        <v>203</v>
      </c>
      <c r="J695" s="120">
        <v>1330</v>
      </c>
      <c r="K695" s="91" t="s">
        <v>219</v>
      </c>
      <c r="L695" s="121"/>
      <c r="M695" s="121"/>
      <c r="N695" s="121"/>
    </row>
    <row r="696" spans="1:15" hidden="1" x14ac:dyDescent="0.25">
      <c r="A696" s="69">
        <f t="shared" si="138"/>
        <v>3293</v>
      </c>
      <c r="B696" s="70">
        <f t="shared" si="124"/>
        <v>11</v>
      </c>
      <c r="C696" s="85" t="str">
        <f t="shared" si="122"/>
        <v>091</v>
      </c>
      <c r="D696" s="85" t="str">
        <f t="shared" si="123"/>
        <v>0912</v>
      </c>
      <c r="E696" s="86" t="s">
        <v>131</v>
      </c>
      <c r="F696" s="87">
        <v>11</v>
      </c>
      <c r="G696" s="88">
        <v>11</v>
      </c>
      <c r="H696" s="89">
        <v>3293</v>
      </c>
      <c r="I696" s="120">
        <v>1756</v>
      </c>
      <c r="J696" s="120">
        <v>1331</v>
      </c>
      <c r="K696" s="91" t="s">
        <v>171</v>
      </c>
      <c r="L696" s="121"/>
      <c r="M696" s="121"/>
      <c r="N696" s="121"/>
    </row>
    <row r="697" spans="1:15" ht="25.5" hidden="1" x14ac:dyDescent="0.25">
      <c r="A697" s="69">
        <f t="shared" si="138"/>
        <v>3299</v>
      </c>
      <c r="B697" s="70">
        <f t="shared" si="124"/>
        <v>11</v>
      </c>
      <c r="C697" s="85" t="str">
        <f t="shared" si="122"/>
        <v>091</v>
      </c>
      <c r="D697" s="85" t="str">
        <f t="shared" si="123"/>
        <v>0912</v>
      </c>
      <c r="E697" s="86" t="s">
        <v>131</v>
      </c>
      <c r="F697" s="87">
        <v>11</v>
      </c>
      <c r="G697" s="88">
        <v>11</v>
      </c>
      <c r="H697" s="89">
        <v>3299</v>
      </c>
      <c r="I697" s="120">
        <v>1757</v>
      </c>
      <c r="J697" s="120">
        <v>1332</v>
      </c>
      <c r="K697" s="91" t="s">
        <v>169</v>
      </c>
      <c r="L697" s="121"/>
      <c r="M697" s="121"/>
      <c r="N697" s="121"/>
    </row>
    <row r="698" spans="1:15" hidden="1" x14ac:dyDescent="0.25">
      <c r="A698" s="69">
        <f t="shared" si="138"/>
        <v>0</v>
      </c>
      <c r="B698" s="70" t="str">
        <f t="shared" si="124"/>
        <v xml:space="preserve"> </v>
      </c>
      <c r="C698" s="85" t="str">
        <f t="shared" si="122"/>
        <v xml:space="preserve">  </v>
      </c>
      <c r="D698" s="85" t="str">
        <f t="shared" si="123"/>
        <v xml:space="preserve">  </v>
      </c>
      <c r="E698" s="86"/>
      <c r="F698" s="87"/>
      <c r="G698" s="88"/>
      <c r="H698" s="89"/>
      <c r="I698" s="90"/>
      <c r="J698" s="90"/>
      <c r="K698" s="91"/>
      <c r="L698" s="116"/>
      <c r="M698" s="116"/>
      <c r="N698" s="116"/>
      <c r="O698" s="122"/>
    </row>
    <row r="699" spans="1:15" ht="38.25" x14ac:dyDescent="0.25">
      <c r="A699" s="69" t="str">
        <f t="shared" si="138"/>
        <v>K 1207 17</v>
      </c>
      <c r="B699" s="70" t="str">
        <f t="shared" si="124"/>
        <v xml:space="preserve"> </v>
      </c>
      <c r="C699" s="85" t="str">
        <f t="shared" si="122"/>
        <v xml:space="preserve">  </v>
      </c>
      <c r="D699" s="85" t="str">
        <f t="shared" si="123"/>
        <v xml:space="preserve">  </v>
      </c>
      <c r="E699" s="108" t="s">
        <v>131</v>
      </c>
      <c r="F699" s="109">
        <v>11</v>
      </c>
      <c r="G699" s="110"/>
      <c r="H699" s="123" t="s">
        <v>277</v>
      </c>
      <c r="I699" s="112"/>
      <c r="J699" s="112"/>
      <c r="K699" s="113" t="s">
        <v>278</v>
      </c>
      <c r="L699" s="114">
        <f t="shared" ref="L699:N702" si="139">SUM(L700)</f>
        <v>1600</v>
      </c>
      <c r="M699" s="114">
        <f t="shared" si="139"/>
        <v>0</v>
      </c>
      <c r="N699" s="114">
        <f t="shared" si="139"/>
        <v>1600</v>
      </c>
      <c r="O699" s="122"/>
    </row>
    <row r="700" spans="1:15" ht="25.5" hidden="1" x14ac:dyDescent="0.25">
      <c r="A700" s="69">
        <f t="shared" si="138"/>
        <v>4</v>
      </c>
      <c r="B700" s="70" t="str">
        <f t="shared" si="124"/>
        <v xml:space="preserve"> </v>
      </c>
      <c r="C700" s="85" t="str">
        <f t="shared" si="122"/>
        <v xml:space="preserve">  </v>
      </c>
      <c r="D700" s="85" t="str">
        <f t="shared" si="123"/>
        <v xml:space="preserve">  </v>
      </c>
      <c r="E700" s="86"/>
      <c r="F700" s="87"/>
      <c r="G700" s="88"/>
      <c r="H700" s="89">
        <v>4</v>
      </c>
      <c r="I700" s="90"/>
      <c r="J700" s="90"/>
      <c r="K700" s="91" t="s">
        <v>134</v>
      </c>
      <c r="L700" s="116">
        <f t="shared" si="139"/>
        <v>1600</v>
      </c>
      <c r="M700" s="116">
        <f t="shared" si="139"/>
        <v>0</v>
      </c>
      <c r="N700" s="116">
        <f t="shared" si="139"/>
        <v>1600</v>
      </c>
    </row>
    <row r="701" spans="1:15" ht="25.5" hidden="1" x14ac:dyDescent="0.25">
      <c r="A701" s="69">
        <f t="shared" si="138"/>
        <v>42</v>
      </c>
      <c r="B701" s="70" t="str">
        <f t="shared" si="124"/>
        <v xml:space="preserve"> </v>
      </c>
      <c r="C701" s="85" t="str">
        <f t="shared" si="122"/>
        <v xml:space="preserve">  </v>
      </c>
      <c r="D701" s="85" t="str">
        <f t="shared" si="123"/>
        <v xml:space="preserve">  </v>
      </c>
      <c r="E701" s="86"/>
      <c r="F701" s="87"/>
      <c r="G701" s="88"/>
      <c r="H701" s="89">
        <v>42</v>
      </c>
      <c r="I701" s="90"/>
      <c r="J701" s="90"/>
      <c r="K701" s="91" t="s">
        <v>135</v>
      </c>
      <c r="L701" s="116">
        <f t="shared" si="139"/>
        <v>1600</v>
      </c>
      <c r="M701" s="116">
        <f t="shared" si="139"/>
        <v>0</v>
      </c>
      <c r="N701" s="116">
        <f t="shared" si="139"/>
        <v>1600</v>
      </c>
      <c r="O701" s="122"/>
    </row>
    <row r="702" spans="1:15" ht="25.5" x14ac:dyDescent="0.25">
      <c r="A702" s="69">
        <f t="shared" si="138"/>
        <v>424</v>
      </c>
      <c r="B702" s="70" t="str">
        <f t="shared" ref="B702:B711" si="140">IF(J702&gt;0,G702," ")</f>
        <v xml:space="preserve"> </v>
      </c>
      <c r="C702" s="85" t="str">
        <f t="shared" si="122"/>
        <v xml:space="preserve">  </v>
      </c>
      <c r="D702" s="85" t="str">
        <f t="shared" si="123"/>
        <v xml:space="preserve">  </v>
      </c>
      <c r="E702" s="86"/>
      <c r="F702" s="87"/>
      <c r="G702" s="88"/>
      <c r="H702" s="89">
        <v>424</v>
      </c>
      <c r="I702" s="90"/>
      <c r="J702" s="90"/>
      <c r="K702" s="91" t="s">
        <v>231</v>
      </c>
      <c r="L702" s="116">
        <f t="shared" si="139"/>
        <v>1600</v>
      </c>
      <c r="M702" s="116">
        <f t="shared" si="139"/>
        <v>0</v>
      </c>
      <c r="N702" s="116">
        <f t="shared" si="139"/>
        <v>1600</v>
      </c>
      <c r="O702" s="122"/>
    </row>
    <row r="703" spans="1:15" hidden="1" x14ac:dyDescent="0.25">
      <c r="A703" s="69">
        <f t="shared" si="138"/>
        <v>4241</v>
      </c>
      <c r="B703" s="70">
        <f t="shared" si="140"/>
        <v>11</v>
      </c>
      <c r="C703" s="85" t="str">
        <f t="shared" si="122"/>
        <v>091</v>
      </c>
      <c r="D703" s="85" t="str">
        <f t="shared" si="123"/>
        <v>0912</v>
      </c>
      <c r="E703" s="86" t="s">
        <v>131</v>
      </c>
      <c r="F703" s="87">
        <v>11</v>
      </c>
      <c r="G703" s="88">
        <v>11</v>
      </c>
      <c r="H703" s="89">
        <v>4241</v>
      </c>
      <c r="I703" s="120">
        <v>1758</v>
      </c>
      <c r="J703" s="120">
        <v>1333</v>
      </c>
      <c r="K703" s="91" t="s">
        <v>232</v>
      </c>
      <c r="L703" s="121">
        <v>1600</v>
      </c>
      <c r="M703" s="121">
        <f>+N703-L703</f>
        <v>0</v>
      </c>
      <c r="N703" s="121">
        <v>1600</v>
      </c>
      <c r="O703" s="122"/>
    </row>
    <row r="704" spans="1:15" hidden="1" x14ac:dyDescent="0.25">
      <c r="A704" s="69">
        <f t="shared" si="138"/>
        <v>0</v>
      </c>
      <c r="B704" s="70" t="str">
        <f t="shared" si="140"/>
        <v xml:space="preserve"> </v>
      </c>
      <c r="C704" s="85" t="str">
        <f t="shared" si="122"/>
        <v xml:space="preserve">  </v>
      </c>
      <c r="D704" s="85" t="str">
        <f t="shared" si="123"/>
        <v xml:space="preserve">  </v>
      </c>
      <c r="E704" s="86"/>
      <c r="F704" s="87"/>
      <c r="G704" s="88"/>
      <c r="H704" s="89"/>
      <c r="I704" s="90"/>
      <c r="J704" s="90"/>
      <c r="K704" s="91"/>
      <c r="L704" s="116"/>
      <c r="M704" s="116"/>
      <c r="N704" s="116"/>
      <c r="O704" s="122"/>
    </row>
    <row r="705" spans="1:15" hidden="1" x14ac:dyDescent="0.25">
      <c r="A705" s="69" t="str">
        <f t="shared" si="138"/>
        <v>T 1207 10</v>
      </c>
      <c r="B705" s="70" t="str">
        <f t="shared" si="140"/>
        <v xml:space="preserve"> </v>
      </c>
      <c r="C705" s="85" t="str">
        <f t="shared" si="122"/>
        <v xml:space="preserve">  </v>
      </c>
      <c r="D705" s="85" t="str">
        <f t="shared" si="123"/>
        <v xml:space="preserve">  </v>
      </c>
      <c r="E705" s="108" t="s">
        <v>131</v>
      </c>
      <c r="F705" s="109">
        <v>11</v>
      </c>
      <c r="G705" s="110"/>
      <c r="H705" s="123" t="s">
        <v>279</v>
      </c>
      <c r="I705" s="112"/>
      <c r="J705" s="112"/>
      <c r="K705" s="113" t="s">
        <v>280</v>
      </c>
      <c r="L705" s="114">
        <f>SUM(L706)</f>
        <v>0</v>
      </c>
      <c r="M705" s="114">
        <f>SUM(M706)</f>
        <v>0</v>
      </c>
      <c r="N705" s="114">
        <f>SUM(N706)</f>
        <v>0</v>
      </c>
      <c r="O705" s="122"/>
    </row>
    <row r="706" spans="1:15" hidden="1" x14ac:dyDescent="0.25">
      <c r="A706" s="69">
        <f t="shared" si="138"/>
        <v>3</v>
      </c>
      <c r="B706" s="70" t="str">
        <f t="shared" si="140"/>
        <v xml:space="preserve"> </v>
      </c>
      <c r="C706" s="85" t="str">
        <f t="shared" si="122"/>
        <v xml:space="preserve">  </v>
      </c>
      <c r="D706" s="85" t="str">
        <f t="shared" si="123"/>
        <v xml:space="preserve">  </v>
      </c>
      <c r="E706" s="86"/>
      <c r="F706" s="87"/>
      <c r="G706" s="88"/>
      <c r="H706" s="89">
        <v>3</v>
      </c>
      <c r="I706" s="90"/>
      <c r="J706" s="90"/>
      <c r="K706" s="91" t="s">
        <v>143</v>
      </c>
      <c r="L706" s="116">
        <f t="shared" ref="L706:N708" si="141">SUM(L707)</f>
        <v>0</v>
      </c>
      <c r="M706" s="116">
        <f t="shared" si="141"/>
        <v>0</v>
      </c>
      <c r="N706" s="116">
        <f t="shared" si="141"/>
        <v>0</v>
      </c>
      <c r="O706" s="122"/>
    </row>
    <row r="707" spans="1:15" hidden="1" x14ac:dyDescent="0.25">
      <c r="A707" s="69">
        <f t="shared" si="138"/>
        <v>32</v>
      </c>
      <c r="B707" s="70" t="str">
        <f t="shared" si="140"/>
        <v xml:space="preserve"> </v>
      </c>
      <c r="C707" s="85" t="str">
        <f t="shared" si="122"/>
        <v xml:space="preserve">  </v>
      </c>
      <c r="D707" s="85" t="str">
        <f t="shared" si="123"/>
        <v xml:space="preserve">  </v>
      </c>
      <c r="E707" s="86"/>
      <c r="F707" s="87"/>
      <c r="G707" s="88"/>
      <c r="H707" s="89">
        <v>32</v>
      </c>
      <c r="I707" s="90"/>
      <c r="J707" s="90"/>
      <c r="K707" s="91" t="s">
        <v>144</v>
      </c>
      <c r="L707" s="116">
        <f t="shared" si="141"/>
        <v>0</v>
      </c>
      <c r="M707" s="116">
        <f t="shared" si="141"/>
        <v>0</v>
      </c>
      <c r="N707" s="116">
        <f t="shared" si="141"/>
        <v>0</v>
      </c>
      <c r="O707" s="122"/>
    </row>
    <row r="708" spans="1:15" hidden="1" x14ac:dyDescent="0.25">
      <c r="A708" s="69">
        <f t="shared" si="138"/>
        <v>322</v>
      </c>
      <c r="B708" s="70" t="str">
        <f t="shared" si="140"/>
        <v xml:space="preserve"> </v>
      </c>
      <c r="C708" s="85" t="str">
        <f t="shared" si="122"/>
        <v xml:space="preserve">  </v>
      </c>
      <c r="D708" s="85" t="str">
        <f t="shared" si="123"/>
        <v xml:space="preserve">  </v>
      </c>
      <c r="E708" s="86"/>
      <c r="F708" s="87"/>
      <c r="G708" s="88"/>
      <c r="H708" s="89">
        <v>322</v>
      </c>
      <c r="I708" s="90"/>
      <c r="J708" s="90"/>
      <c r="K708" s="91" t="s">
        <v>154</v>
      </c>
      <c r="L708" s="116">
        <f t="shared" si="141"/>
        <v>0</v>
      </c>
      <c r="M708" s="116">
        <f t="shared" si="141"/>
        <v>0</v>
      </c>
      <c r="N708" s="116">
        <f t="shared" si="141"/>
        <v>0</v>
      </c>
      <c r="O708" s="122"/>
    </row>
    <row r="709" spans="1:15" hidden="1" x14ac:dyDescent="0.25">
      <c r="A709" s="69">
        <f t="shared" si="138"/>
        <v>3222</v>
      </c>
      <c r="B709" s="70">
        <f t="shared" si="140"/>
        <v>11</v>
      </c>
      <c r="C709" s="85" t="str">
        <f t="shared" si="122"/>
        <v>091</v>
      </c>
      <c r="D709" s="85" t="str">
        <f t="shared" si="123"/>
        <v>0912</v>
      </c>
      <c r="E709" s="86" t="s">
        <v>131</v>
      </c>
      <c r="F709" s="87">
        <v>11</v>
      </c>
      <c r="G709" s="88">
        <v>11</v>
      </c>
      <c r="H709" s="89">
        <v>3222</v>
      </c>
      <c r="I709" s="120">
        <v>1759</v>
      </c>
      <c r="J709" s="120">
        <v>1334</v>
      </c>
      <c r="K709" s="91" t="s">
        <v>197</v>
      </c>
      <c r="L709" s="121"/>
      <c r="M709" s="121"/>
      <c r="N709" s="121"/>
      <c r="O709" s="115"/>
    </row>
    <row r="710" spans="1:15" hidden="1" x14ac:dyDescent="0.25">
      <c r="A710" s="69">
        <f t="shared" si="138"/>
        <v>0</v>
      </c>
      <c r="B710" s="70" t="str">
        <f t="shared" si="140"/>
        <v xml:space="preserve"> </v>
      </c>
      <c r="C710" s="85" t="str">
        <f t="shared" si="122"/>
        <v xml:space="preserve">  </v>
      </c>
      <c r="D710" s="85" t="str">
        <f t="shared" si="123"/>
        <v xml:space="preserve">  </v>
      </c>
      <c r="E710" s="86"/>
      <c r="F710" s="87"/>
      <c r="G710" s="88"/>
      <c r="H710" s="89"/>
      <c r="I710" s="90"/>
      <c r="J710" s="90"/>
      <c r="K710" s="91"/>
      <c r="L710" s="116"/>
      <c r="M710" s="116"/>
      <c r="N710" s="116"/>
      <c r="O710" s="122"/>
    </row>
    <row r="711" spans="1:15" hidden="1" x14ac:dyDescent="0.25">
      <c r="A711" s="69" t="str">
        <f t="shared" si="138"/>
        <v>T 1207 11</v>
      </c>
      <c r="B711" s="70" t="str">
        <f t="shared" si="140"/>
        <v xml:space="preserve"> </v>
      </c>
      <c r="C711" s="85" t="str">
        <f t="shared" si="122"/>
        <v xml:space="preserve">  </v>
      </c>
      <c r="D711" s="85" t="str">
        <f t="shared" si="123"/>
        <v xml:space="preserve">  </v>
      </c>
      <c r="E711" s="108" t="s">
        <v>131</v>
      </c>
      <c r="F711" s="109">
        <v>11.52</v>
      </c>
      <c r="G711" s="110"/>
      <c r="H711" s="123" t="s">
        <v>281</v>
      </c>
      <c r="I711" s="112"/>
      <c r="J711" s="112"/>
      <c r="K711" s="113" t="s">
        <v>282</v>
      </c>
      <c r="L711" s="114">
        <f>SUM(L715)</f>
        <v>0</v>
      </c>
      <c r="M711" s="114">
        <f>SUM(M715)</f>
        <v>0</v>
      </c>
      <c r="N711" s="114">
        <f>SUM(N715)</f>
        <v>0</v>
      </c>
      <c r="O711" s="122"/>
    </row>
    <row r="712" spans="1:15" ht="25.5" hidden="1" x14ac:dyDescent="0.25">
      <c r="C712" s="85"/>
      <c r="D712" s="85"/>
      <c r="E712" s="146"/>
      <c r="F712" s="147"/>
      <c r="G712" s="148"/>
      <c r="H712" s="149">
        <v>11</v>
      </c>
      <c r="I712" s="150"/>
      <c r="J712" s="150"/>
      <c r="K712" s="151" t="s">
        <v>117</v>
      </c>
      <c r="L712" s="152">
        <f>SUMIF($G$715:$G$736,$H712,L$715:L$736)</f>
        <v>0</v>
      </c>
      <c r="M712" s="152">
        <f>SUMIF($G$715:$G$736,$H712,M$715:M$736)</f>
        <v>0</v>
      </c>
      <c r="N712" s="152">
        <f>SUMIF($G$715:$G$736,$H712,N$715:N$736)</f>
        <v>0</v>
      </c>
      <c r="O712" s="122"/>
    </row>
    <row r="713" spans="1:15" ht="25.5" hidden="1" x14ac:dyDescent="0.25">
      <c r="C713" s="85"/>
      <c r="D713" s="85"/>
      <c r="E713" s="146"/>
      <c r="F713" s="147"/>
      <c r="G713" s="148"/>
      <c r="H713" s="149">
        <v>51</v>
      </c>
      <c r="I713" s="150"/>
      <c r="J713" s="150"/>
      <c r="K713" s="151" t="s">
        <v>121</v>
      </c>
      <c r="L713" s="152">
        <f t="shared" ref="L713:N713" si="142">SUMIF($G$715:$G$736,$H713,L$715:L$736)</f>
        <v>0</v>
      </c>
      <c r="M713" s="152">
        <f t="shared" si="142"/>
        <v>0</v>
      </c>
      <c r="N713" s="152">
        <f t="shared" si="142"/>
        <v>0</v>
      </c>
      <c r="O713" s="122"/>
    </row>
    <row r="714" spans="1:15" ht="25.5" hidden="1" x14ac:dyDescent="0.25">
      <c r="C714" s="85"/>
      <c r="D714" s="85"/>
      <c r="E714" s="146"/>
      <c r="F714" s="147"/>
      <c r="G714" s="148"/>
      <c r="H714" s="153">
        <v>52</v>
      </c>
      <c r="I714" s="154"/>
      <c r="J714" s="154"/>
      <c r="K714" s="151" t="s">
        <v>122</v>
      </c>
      <c r="L714" s="152">
        <f>SUMIF($G$715:$G$736,$H714,L$715:L$736)</f>
        <v>0</v>
      </c>
      <c r="M714" s="152">
        <f>SUMIF($G$715:$G$736,$H714,M$715:M$736)</f>
        <v>0</v>
      </c>
      <c r="N714" s="152">
        <f>SUMIF($G$715:$G$736,$H714,N$715:N$736)</f>
        <v>0</v>
      </c>
      <c r="O714" s="122"/>
    </row>
    <row r="715" spans="1:15" hidden="1" x14ac:dyDescent="0.25">
      <c r="A715" s="69">
        <f t="shared" ref="A715:A778" si="143">H715</f>
        <v>3</v>
      </c>
      <c r="B715" s="70" t="str">
        <f t="shared" ref="B715:B778" si="144">IF(J715&gt;0,G715," ")</f>
        <v xml:space="preserve"> </v>
      </c>
      <c r="C715" s="85" t="str">
        <f t="shared" si="122"/>
        <v xml:space="preserve">  </v>
      </c>
      <c r="D715" s="85" t="str">
        <f t="shared" si="123"/>
        <v xml:space="preserve">  </v>
      </c>
      <c r="E715" s="86"/>
      <c r="F715" s="87"/>
      <c r="G715" s="88"/>
      <c r="H715" s="89">
        <v>3</v>
      </c>
      <c r="I715" s="90"/>
      <c r="J715" s="90"/>
      <c r="K715" s="91" t="s">
        <v>143</v>
      </c>
      <c r="L715" s="116">
        <f>SUM(L716,L723)</f>
        <v>0</v>
      </c>
      <c r="M715" s="116">
        <f>SUM(M716,M723)</f>
        <v>0</v>
      </c>
      <c r="N715" s="116">
        <f>SUM(N716,N723)</f>
        <v>0</v>
      </c>
      <c r="O715" s="122"/>
    </row>
    <row r="716" spans="1:15" hidden="1" x14ac:dyDescent="0.25">
      <c r="A716" s="69">
        <f t="shared" si="143"/>
        <v>31</v>
      </c>
      <c r="B716" s="70" t="str">
        <f t="shared" si="144"/>
        <v xml:space="preserve"> </v>
      </c>
      <c r="C716" s="85" t="str">
        <f t="shared" si="122"/>
        <v xml:space="preserve">  </v>
      </c>
      <c r="D716" s="85" t="str">
        <f t="shared" si="123"/>
        <v xml:space="preserve">  </v>
      </c>
      <c r="E716" s="86"/>
      <c r="F716" s="87"/>
      <c r="G716" s="88"/>
      <c r="H716" s="89">
        <v>31</v>
      </c>
      <c r="I716" s="90"/>
      <c r="J716" s="90"/>
      <c r="K716" s="91" t="s">
        <v>210</v>
      </c>
      <c r="L716" s="116">
        <f>SUM(L717,L719,L721)</f>
        <v>0</v>
      </c>
      <c r="M716" s="116">
        <f>SUM(M717,M719,M721)</f>
        <v>0</v>
      </c>
      <c r="N716" s="116">
        <f>SUM(N717,N719,N721)</f>
        <v>0</v>
      </c>
      <c r="O716" s="122"/>
    </row>
    <row r="717" spans="1:15" hidden="1" x14ac:dyDescent="0.25">
      <c r="A717" s="69">
        <f t="shared" si="143"/>
        <v>311</v>
      </c>
      <c r="B717" s="70" t="str">
        <f t="shared" si="144"/>
        <v xml:space="preserve"> </v>
      </c>
      <c r="C717" s="85" t="str">
        <f t="shared" si="122"/>
        <v xml:space="preserve">  </v>
      </c>
      <c r="D717" s="85" t="str">
        <f t="shared" si="123"/>
        <v xml:space="preserve">  </v>
      </c>
      <c r="E717" s="86"/>
      <c r="F717" s="87"/>
      <c r="G717" s="88"/>
      <c r="H717" s="89">
        <v>311</v>
      </c>
      <c r="I717" s="90"/>
      <c r="J717" s="90"/>
      <c r="K717" s="91" t="s">
        <v>211</v>
      </c>
      <c r="L717" s="116">
        <f>SUM(L718:L718)</f>
        <v>0</v>
      </c>
      <c r="M717" s="116">
        <f>SUM(M718:M718)</f>
        <v>0</v>
      </c>
      <c r="N717" s="116">
        <f>SUM(N718:N718)</f>
        <v>0</v>
      </c>
      <c r="O717" s="122"/>
    </row>
    <row r="718" spans="1:15" hidden="1" x14ac:dyDescent="0.25">
      <c r="A718" s="69">
        <f t="shared" si="143"/>
        <v>3111</v>
      </c>
      <c r="B718" s="70">
        <f t="shared" si="144"/>
        <v>52</v>
      </c>
      <c r="C718" s="85" t="str">
        <f t="shared" si="122"/>
        <v>091</v>
      </c>
      <c r="D718" s="85" t="str">
        <f t="shared" si="123"/>
        <v>0912</v>
      </c>
      <c r="E718" s="86" t="s">
        <v>131</v>
      </c>
      <c r="F718" s="87">
        <v>52</v>
      </c>
      <c r="G718" s="110">
        <v>52</v>
      </c>
      <c r="H718" s="89">
        <v>3111</v>
      </c>
      <c r="I718" s="120">
        <v>1760</v>
      </c>
      <c r="J718" s="120">
        <v>1335</v>
      </c>
      <c r="K718" s="91" t="s">
        <v>212</v>
      </c>
      <c r="L718" s="121"/>
      <c r="M718" s="121"/>
      <c r="N718" s="121"/>
      <c r="O718" s="175">
        <v>526</v>
      </c>
    </row>
    <row r="719" spans="1:15" hidden="1" x14ac:dyDescent="0.25">
      <c r="A719" s="69">
        <f t="shared" si="143"/>
        <v>312</v>
      </c>
      <c r="B719" s="70" t="str">
        <f t="shared" si="144"/>
        <v xml:space="preserve"> </v>
      </c>
      <c r="C719" s="85" t="str">
        <f t="shared" si="122"/>
        <v xml:space="preserve">  </v>
      </c>
      <c r="D719" s="85" t="str">
        <f t="shared" si="123"/>
        <v xml:space="preserve">  </v>
      </c>
      <c r="E719" s="86"/>
      <c r="F719" s="87"/>
      <c r="G719" s="88"/>
      <c r="H719" s="89">
        <v>312</v>
      </c>
      <c r="I719" s="90"/>
      <c r="J719" s="90"/>
      <c r="K719" s="91" t="s">
        <v>215</v>
      </c>
      <c r="L719" s="116">
        <f>SUM(L720)</f>
        <v>0</v>
      </c>
      <c r="M719" s="116">
        <f>SUM(M720)</f>
        <v>0</v>
      </c>
      <c r="N719" s="116">
        <f>SUM(N720)</f>
        <v>0</v>
      </c>
      <c r="O719" s="122"/>
    </row>
    <row r="720" spans="1:15" hidden="1" x14ac:dyDescent="0.25">
      <c r="A720" s="69">
        <f t="shared" si="143"/>
        <v>3121</v>
      </c>
      <c r="B720" s="70">
        <f t="shared" si="144"/>
        <v>52</v>
      </c>
      <c r="C720" s="85" t="str">
        <f t="shared" si="122"/>
        <v>091</v>
      </c>
      <c r="D720" s="85" t="str">
        <f t="shared" si="123"/>
        <v>0912</v>
      </c>
      <c r="E720" s="86" t="s">
        <v>131</v>
      </c>
      <c r="F720" s="87">
        <v>52</v>
      </c>
      <c r="G720" s="110">
        <v>52</v>
      </c>
      <c r="H720" s="89">
        <v>3121</v>
      </c>
      <c r="I720" s="120">
        <v>1761</v>
      </c>
      <c r="J720" s="120">
        <v>1336</v>
      </c>
      <c r="K720" s="91" t="s">
        <v>215</v>
      </c>
      <c r="L720" s="121"/>
      <c r="M720" s="121"/>
      <c r="N720" s="121"/>
      <c r="O720" s="175">
        <v>526</v>
      </c>
    </row>
    <row r="721" spans="1:15" hidden="1" x14ac:dyDescent="0.25">
      <c r="A721" s="69">
        <f t="shared" si="143"/>
        <v>313</v>
      </c>
      <c r="B721" s="70" t="str">
        <f t="shared" si="144"/>
        <v xml:space="preserve"> </v>
      </c>
      <c r="C721" s="85" t="str">
        <f t="shared" si="122"/>
        <v xml:space="preserve">  </v>
      </c>
      <c r="D721" s="85" t="str">
        <f t="shared" si="123"/>
        <v xml:space="preserve">  </v>
      </c>
      <c r="E721" s="86"/>
      <c r="F721" s="87"/>
      <c r="G721" s="88"/>
      <c r="H721" s="89">
        <v>313</v>
      </c>
      <c r="I721" s="90"/>
      <c r="J721" s="90"/>
      <c r="K721" s="91" t="s">
        <v>216</v>
      </c>
      <c r="L721" s="116">
        <f>SUM(L722:L722)</f>
        <v>0</v>
      </c>
      <c r="M721" s="116">
        <f>SUM(M722:M722)</f>
        <v>0</v>
      </c>
      <c r="N721" s="116">
        <f>SUM(N722:N722)</f>
        <v>0</v>
      </c>
      <c r="O721" s="122"/>
    </row>
    <row r="722" spans="1:15" ht="25.5" hidden="1" x14ac:dyDescent="0.25">
      <c r="A722" s="69">
        <f t="shared" si="143"/>
        <v>3132</v>
      </c>
      <c r="B722" s="70">
        <f t="shared" si="144"/>
        <v>52</v>
      </c>
      <c r="C722" s="85" t="str">
        <f t="shared" si="122"/>
        <v>091</v>
      </c>
      <c r="D722" s="85" t="str">
        <f t="shared" si="123"/>
        <v>0912</v>
      </c>
      <c r="E722" s="86" t="s">
        <v>131</v>
      </c>
      <c r="F722" s="87">
        <v>52</v>
      </c>
      <c r="G722" s="110">
        <v>52</v>
      </c>
      <c r="H722" s="89">
        <v>3132</v>
      </c>
      <c r="I722" s="120">
        <v>1762</v>
      </c>
      <c r="J722" s="120">
        <v>1337</v>
      </c>
      <c r="K722" s="91" t="s">
        <v>217</v>
      </c>
      <c r="L722" s="121"/>
      <c r="M722" s="121"/>
      <c r="N722" s="121"/>
      <c r="O722" s="175">
        <v>526</v>
      </c>
    </row>
    <row r="723" spans="1:15" hidden="1" x14ac:dyDescent="0.25">
      <c r="A723" s="69">
        <f t="shared" si="143"/>
        <v>32</v>
      </c>
      <c r="B723" s="70" t="str">
        <f t="shared" si="144"/>
        <v xml:space="preserve"> </v>
      </c>
      <c r="C723" s="85" t="str">
        <f t="shared" si="122"/>
        <v xml:space="preserve">  </v>
      </c>
      <c r="D723" s="85" t="str">
        <f t="shared" si="123"/>
        <v xml:space="preserve">  </v>
      </c>
      <c r="E723" s="86"/>
      <c r="F723" s="87"/>
      <c r="G723" s="88"/>
      <c r="H723" s="89">
        <v>32</v>
      </c>
      <c r="I723" s="90"/>
      <c r="J723" s="90"/>
      <c r="K723" s="91" t="s">
        <v>144</v>
      </c>
      <c r="L723" s="116">
        <f>SUM(L724,L728,L733)</f>
        <v>0</v>
      </c>
      <c r="M723" s="116">
        <f>SUM(M724,M728,M733)</f>
        <v>0</v>
      </c>
      <c r="N723" s="116">
        <f>SUM(N724,N728,N733)</f>
        <v>0</v>
      </c>
    </row>
    <row r="724" spans="1:15" hidden="1" x14ac:dyDescent="0.25">
      <c r="A724" s="69">
        <f t="shared" si="143"/>
        <v>321</v>
      </c>
      <c r="B724" s="70" t="str">
        <f t="shared" si="144"/>
        <v xml:space="preserve"> </v>
      </c>
      <c r="C724" s="85" t="str">
        <f t="shared" si="122"/>
        <v xml:space="preserve">  </v>
      </c>
      <c r="D724" s="85" t="str">
        <f t="shared" si="123"/>
        <v xml:space="preserve">  </v>
      </c>
      <c r="E724" s="86"/>
      <c r="F724" s="87"/>
      <c r="G724" s="88"/>
      <c r="H724" s="89">
        <v>321</v>
      </c>
      <c r="I724" s="90"/>
      <c r="J724" s="90"/>
      <c r="K724" s="91" t="s">
        <v>150</v>
      </c>
      <c r="L724" s="116">
        <f>SUM(L725:L727)</f>
        <v>0</v>
      </c>
      <c r="M724" s="116">
        <f>SUM(M725:M727)</f>
        <v>0</v>
      </c>
      <c r="N724" s="116">
        <f>SUM(N725:N727)</f>
        <v>0</v>
      </c>
    </row>
    <row r="725" spans="1:15" hidden="1" x14ac:dyDescent="0.25">
      <c r="A725" s="69">
        <f t="shared" si="143"/>
        <v>3211</v>
      </c>
      <c r="B725" s="70">
        <f t="shared" si="144"/>
        <v>11</v>
      </c>
      <c r="C725" s="85" t="str">
        <f t="shared" si="122"/>
        <v>091</v>
      </c>
      <c r="D725" s="85" t="str">
        <f t="shared" si="123"/>
        <v>0912</v>
      </c>
      <c r="E725" s="86" t="s">
        <v>131</v>
      </c>
      <c r="F725" s="87">
        <v>11</v>
      </c>
      <c r="G725" s="88">
        <v>11</v>
      </c>
      <c r="H725" s="89">
        <v>3211</v>
      </c>
      <c r="I725" s="120">
        <v>1763</v>
      </c>
      <c r="J725" s="120">
        <v>1338</v>
      </c>
      <c r="K725" s="91" t="s">
        <v>151</v>
      </c>
      <c r="L725" s="121"/>
      <c r="M725" s="121"/>
      <c r="N725" s="121"/>
    </row>
    <row r="726" spans="1:15" hidden="1" x14ac:dyDescent="0.25">
      <c r="A726" s="69">
        <f t="shared" si="143"/>
        <v>3211</v>
      </c>
      <c r="B726" s="70">
        <f t="shared" si="144"/>
        <v>51</v>
      </c>
      <c r="C726" s="85" t="str">
        <f t="shared" si="122"/>
        <v>091</v>
      </c>
      <c r="D726" s="85" t="str">
        <f t="shared" si="123"/>
        <v>0912</v>
      </c>
      <c r="E726" s="86" t="s">
        <v>131</v>
      </c>
      <c r="F726" s="87">
        <v>52</v>
      </c>
      <c r="G726" s="176">
        <v>51</v>
      </c>
      <c r="H726" s="89">
        <v>3211</v>
      </c>
      <c r="I726" s="120">
        <v>1764</v>
      </c>
      <c r="J726" s="120">
        <v>1339</v>
      </c>
      <c r="K726" s="91" t="s">
        <v>151</v>
      </c>
      <c r="L726" s="121"/>
      <c r="M726" s="121"/>
      <c r="N726" s="121"/>
      <c r="O726" s="177">
        <v>5103</v>
      </c>
    </row>
    <row r="727" spans="1:15" ht="25.5" hidden="1" x14ac:dyDescent="0.25">
      <c r="A727" s="69">
        <f t="shared" si="143"/>
        <v>3212</v>
      </c>
      <c r="B727" s="70">
        <f t="shared" si="144"/>
        <v>52</v>
      </c>
      <c r="C727" s="85" t="str">
        <f t="shared" si="122"/>
        <v>091</v>
      </c>
      <c r="D727" s="85" t="str">
        <f t="shared" si="123"/>
        <v>0912</v>
      </c>
      <c r="E727" s="86" t="s">
        <v>131</v>
      </c>
      <c r="F727" s="87">
        <v>52</v>
      </c>
      <c r="G727" s="110">
        <v>52</v>
      </c>
      <c r="H727" s="89">
        <v>3212</v>
      </c>
      <c r="I727" s="120">
        <v>1765</v>
      </c>
      <c r="J727" s="120">
        <v>1340</v>
      </c>
      <c r="K727" s="91" t="s">
        <v>200</v>
      </c>
      <c r="L727" s="121"/>
      <c r="M727" s="121"/>
      <c r="N727" s="121"/>
      <c r="O727" s="175">
        <v>526</v>
      </c>
    </row>
    <row r="728" spans="1:15" hidden="1" x14ac:dyDescent="0.25">
      <c r="A728" s="69">
        <f t="shared" si="143"/>
        <v>323</v>
      </c>
      <c r="B728" s="70" t="str">
        <f t="shared" si="144"/>
        <v xml:space="preserve"> </v>
      </c>
      <c r="C728" s="85" t="str">
        <f t="shared" si="122"/>
        <v xml:space="preserve">  </v>
      </c>
      <c r="D728" s="85" t="str">
        <f t="shared" si="123"/>
        <v xml:space="preserve">  </v>
      </c>
      <c r="E728" s="86"/>
      <c r="F728" s="87"/>
      <c r="G728" s="88"/>
      <c r="H728" s="89">
        <v>323</v>
      </c>
      <c r="I728" s="90"/>
      <c r="J728" s="90"/>
      <c r="K728" s="91" t="s">
        <v>145</v>
      </c>
      <c r="L728" s="116">
        <f>SUM(L729:L732)</f>
        <v>0</v>
      </c>
      <c r="M728" s="116">
        <f>SUM(M729:M732)</f>
        <v>0</v>
      </c>
      <c r="N728" s="116">
        <f>SUM(N729:N732)</f>
        <v>0</v>
      </c>
      <c r="O728" s="122"/>
    </row>
    <row r="729" spans="1:15" hidden="1" x14ac:dyDescent="0.25">
      <c r="A729" s="69">
        <f t="shared" si="143"/>
        <v>3237</v>
      </c>
      <c r="B729" s="70">
        <f t="shared" si="144"/>
        <v>11</v>
      </c>
      <c r="C729" s="85" t="str">
        <f t="shared" si="122"/>
        <v>091</v>
      </c>
      <c r="D729" s="85" t="str">
        <f t="shared" si="123"/>
        <v>0912</v>
      </c>
      <c r="E729" s="86" t="s">
        <v>131</v>
      </c>
      <c r="F729" s="87">
        <v>11</v>
      </c>
      <c r="G729" s="88">
        <v>11</v>
      </c>
      <c r="H729" s="89">
        <v>3237</v>
      </c>
      <c r="I729" s="120">
        <v>1766</v>
      </c>
      <c r="J729" s="120">
        <v>1341</v>
      </c>
      <c r="K729" s="91" t="s">
        <v>165</v>
      </c>
      <c r="L729" s="121"/>
      <c r="M729" s="121"/>
      <c r="N729" s="121"/>
    </row>
    <row r="730" spans="1:15" hidden="1" x14ac:dyDescent="0.25">
      <c r="A730" s="69">
        <f t="shared" si="143"/>
        <v>3237</v>
      </c>
      <c r="B730" s="70">
        <f t="shared" si="144"/>
        <v>51</v>
      </c>
      <c r="C730" s="85" t="str">
        <f t="shared" si="122"/>
        <v>091</v>
      </c>
      <c r="D730" s="85" t="str">
        <f t="shared" si="123"/>
        <v>0912</v>
      </c>
      <c r="E730" s="86" t="s">
        <v>131</v>
      </c>
      <c r="F730" s="87">
        <v>52</v>
      </c>
      <c r="G730" s="176">
        <v>51</v>
      </c>
      <c r="H730" s="89">
        <v>3237</v>
      </c>
      <c r="I730" s="120">
        <v>1767</v>
      </c>
      <c r="J730" s="120">
        <v>1342</v>
      </c>
      <c r="K730" s="91" t="s">
        <v>165</v>
      </c>
      <c r="L730" s="121"/>
      <c r="M730" s="121"/>
      <c r="N730" s="121"/>
      <c r="O730" s="177">
        <v>5103</v>
      </c>
    </row>
    <row r="731" spans="1:15" hidden="1" x14ac:dyDescent="0.25">
      <c r="A731" s="69">
        <f t="shared" si="143"/>
        <v>3239</v>
      </c>
      <c r="B731" s="70">
        <f t="shared" si="144"/>
        <v>11</v>
      </c>
      <c r="C731" s="85" t="str">
        <f t="shared" si="122"/>
        <v xml:space="preserve">  </v>
      </c>
      <c r="D731" s="85" t="str">
        <f t="shared" si="123"/>
        <v xml:space="preserve">  </v>
      </c>
      <c r="E731" s="86" t="s">
        <v>131</v>
      </c>
      <c r="F731" s="87">
        <v>11</v>
      </c>
      <c r="G731" s="88">
        <v>11</v>
      </c>
      <c r="H731" s="89">
        <v>3239</v>
      </c>
      <c r="I731" s="120">
        <v>0</v>
      </c>
      <c r="J731" s="120">
        <v>1343</v>
      </c>
      <c r="K731" s="91" t="s">
        <v>167</v>
      </c>
      <c r="L731" s="121"/>
      <c r="M731" s="121"/>
      <c r="N731" s="121"/>
    </row>
    <row r="732" spans="1:15" hidden="1" x14ac:dyDescent="0.25">
      <c r="A732" s="69">
        <f t="shared" si="143"/>
        <v>3239</v>
      </c>
      <c r="B732" s="70">
        <f t="shared" si="144"/>
        <v>51</v>
      </c>
      <c r="C732" s="85" t="str">
        <f t="shared" si="122"/>
        <v xml:space="preserve">  </v>
      </c>
      <c r="D732" s="85" t="str">
        <f t="shared" si="123"/>
        <v xml:space="preserve">  </v>
      </c>
      <c r="E732" s="86" t="s">
        <v>131</v>
      </c>
      <c r="F732" s="87">
        <v>52</v>
      </c>
      <c r="G732" s="176">
        <v>51</v>
      </c>
      <c r="H732" s="89">
        <v>3239</v>
      </c>
      <c r="I732" s="120">
        <v>0</v>
      </c>
      <c r="J732" s="120">
        <v>1344</v>
      </c>
      <c r="K732" s="91" t="s">
        <v>167</v>
      </c>
      <c r="L732" s="121"/>
      <c r="M732" s="121"/>
      <c r="N732" s="121"/>
      <c r="O732" s="177">
        <v>5103</v>
      </c>
    </row>
    <row r="733" spans="1:15" ht="25.5" hidden="1" x14ac:dyDescent="0.25">
      <c r="A733" s="69">
        <f t="shared" si="143"/>
        <v>329</v>
      </c>
      <c r="B733" s="70" t="str">
        <f t="shared" si="144"/>
        <v xml:space="preserve"> </v>
      </c>
      <c r="C733" s="85" t="str">
        <f t="shared" si="122"/>
        <v xml:space="preserve">  </v>
      </c>
      <c r="D733" s="85" t="str">
        <f t="shared" si="123"/>
        <v xml:space="preserve">  </v>
      </c>
      <c r="E733" s="86"/>
      <c r="F733" s="87"/>
      <c r="G733" s="88"/>
      <c r="H733" s="89">
        <v>329</v>
      </c>
      <c r="I733" s="90"/>
      <c r="J733" s="90"/>
      <c r="K733" s="91" t="s">
        <v>169</v>
      </c>
      <c r="L733" s="116">
        <f>SUM(L734:L735)</f>
        <v>0</v>
      </c>
      <c r="M733" s="116">
        <f>SUM(M734:M735)</f>
        <v>0</v>
      </c>
      <c r="N733" s="116">
        <f>SUM(N734:N735)</f>
        <v>0</v>
      </c>
    </row>
    <row r="734" spans="1:15" hidden="1" x14ac:dyDescent="0.25">
      <c r="A734" s="69">
        <f t="shared" si="143"/>
        <v>3293</v>
      </c>
      <c r="B734" s="70">
        <f t="shared" si="144"/>
        <v>11</v>
      </c>
      <c r="C734" s="85" t="str">
        <f t="shared" si="122"/>
        <v>091</v>
      </c>
      <c r="D734" s="85" t="str">
        <f t="shared" si="123"/>
        <v>0912</v>
      </c>
      <c r="E734" s="86" t="s">
        <v>131</v>
      </c>
      <c r="F734" s="87">
        <v>11</v>
      </c>
      <c r="G734" s="88">
        <v>11</v>
      </c>
      <c r="H734" s="89">
        <v>3293</v>
      </c>
      <c r="I734" s="120">
        <v>1768</v>
      </c>
      <c r="J734" s="120">
        <v>1345</v>
      </c>
      <c r="K734" s="91" t="s">
        <v>171</v>
      </c>
      <c r="L734" s="121"/>
      <c r="M734" s="121"/>
      <c r="N734" s="121"/>
    </row>
    <row r="735" spans="1:15" hidden="1" x14ac:dyDescent="0.25">
      <c r="A735" s="69">
        <f t="shared" si="143"/>
        <v>3293</v>
      </c>
      <c r="B735" s="70">
        <f t="shared" si="144"/>
        <v>51</v>
      </c>
      <c r="C735" s="85" t="str">
        <f t="shared" si="122"/>
        <v>091</v>
      </c>
      <c r="D735" s="85" t="str">
        <f t="shared" si="123"/>
        <v>0912</v>
      </c>
      <c r="E735" s="86" t="s">
        <v>131</v>
      </c>
      <c r="F735" s="87">
        <v>52</v>
      </c>
      <c r="G735" s="176">
        <v>51</v>
      </c>
      <c r="H735" s="89">
        <v>3293</v>
      </c>
      <c r="I735" s="120">
        <v>1769</v>
      </c>
      <c r="J735" s="120">
        <v>1346</v>
      </c>
      <c r="K735" s="91" t="s">
        <v>171</v>
      </c>
      <c r="L735" s="121"/>
      <c r="M735" s="121"/>
      <c r="N735" s="121"/>
      <c r="O735" s="177">
        <v>5103</v>
      </c>
    </row>
    <row r="736" spans="1:15" hidden="1" x14ac:dyDescent="0.25">
      <c r="A736" s="69">
        <f t="shared" si="143"/>
        <v>0</v>
      </c>
      <c r="B736" s="70" t="str">
        <f t="shared" si="144"/>
        <v xml:space="preserve"> </v>
      </c>
      <c r="C736" s="85" t="str">
        <f t="shared" si="122"/>
        <v xml:space="preserve">  </v>
      </c>
      <c r="D736" s="85" t="str">
        <f t="shared" si="123"/>
        <v xml:space="preserve">  </v>
      </c>
      <c r="E736" s="86"/>
      <c r="F736" s="87"/>
      <c r="G736" s="88"/>
      <c r="H736" s="89"/>
      <c r="I736" s="90"/>
      <c r="J736" s="90"/>
      <c r="K736" s="91"/>
      <c r="L736" s="116"/>
      <c r="M736" s="116"/>
      <c r="N736" s="116"/>
      <c r="O736" s="122"/>
    </row>
    <row r="737" spans="1:15" hidden="1" x14ac:dyDescent="0.25">
      <c r="A737" s="69" t="str">
        <f t="shared" si="143"/>
        <v>T 1207 18</v>
      </c>
      <c r="B737" s="70" t="str">
        <f t="shared" si="144"/>
        <v xml:space="preserve"> </v>
      </c>
      <c r="C737" s="85" t="str">
        <f t="shared" si="122"/>
        <v xml:space="preserve">  </v>
      </c>
      <c r="D737" s="85" t="str">
        <f t="shared" si="123"/>
        <v xml:space="preserve">  </v>
      </c>
      <c r="E737" s="108" t="s">
        <v>131</v>
      </c>
      <c r="F737" s="109">
        <v>11</v>
      </c>
      <c r="G737" s="110"/>
      <c r="H737" s="123" t="s">
        <v>283</v>
      </c>
      <c r="I737" s="112"/>
      <c r="J737" s="112"/>
      <c r="K737" s="113" t="s">
        <v>284</v>
      </c>
      <c r="L737" s="114">
        <f>SUM(L738)</f>
        <v>0</v>
      </c>
      <c r="M737" s="114">
        <f>SUM(M738)</f>
        <v>0</v>
      </c>
      <c r="N737" s="114">
        <f>SUM(N738)</f>
        <v>0</v>
      </c>
    </row>
    <row r="738" spans="1:15" hidden="1" x14ac:dyDescent="0.25">
      <c r="A738" s="69">
        <f t="shared" si="143"/>
        <v>3</v>
      </c>
      <c r="B738" s="70" t="str">
        <f t="shared" si="144"/>
        <v xml:space="preserve"> </v>
      </c>
      <c r="C738" s="85" t="str">
        <f t="shared" si="122"/>
        <v xml:space="preserve">  </v>
      </c>
      <c r="D738" s="85" t="str">
        <f t="shared" si="123"/>
        <v xml:space="preserve">  </v>
      </c>
      <c r="E738" s="86"/>
      <c r="F738" s="87"/>
      <c r="G738" s="88"/>
      <c r="H738" s="89">
        <v>3</v>
      </c>
      <c r="I738" s="90"/>
      <c r="J738" s="90"/>
      <c r="K738" s="91" t="s">
        <v>143</v>
      </c>
      <c r="L738" s="116">
        <f>SUM(L739,L746,L752)</f>
        <v>0</v>
      </c>
      <c r="M738" s="116">
        <f>SUM(M739,M746,M752)</f>
        <v>0</v>
      </c>
      <c r="N738" s="116">
        <f>SUM(N739,N746,N752)</f>
        <v>0</v>
      </c>
    </row>
    <row r="739" spans="1:15" hidden="1" x14ac:dyDescent="0.25">
      <c r="A739" s="69">
        <f t="shared" si="143"/>
        <v>31</v>
      </c>
      <c r="B739" s="70" t="str">
        <f t="shared" si="144"/>
        <v xml:space="preserve"> </v>
      </c>
      <c r="C739" s="85" t="str">
        <f t="shared" si="122"/>
        <v xml:space="preserve">  </v>
      </c>
      <c r="D739" s="85" t="str">
        <f t="shared" si="123"/>
        <v xml:space="preserve">  </v>
      </c>
      <c r="E739" s="86"/>
      <c r="F739" s="87"/>
      <c r="G739" s="88"/>
      <c r="H739" s="89">
        <v>31</v>
      </c>
      <c r="I739" s="90"/>
      <c r="J739" s="90"/>
      <c r="K739" s="91" t="s">
        <v>210</v>
      </c>
      <c r="L739" s="116">
        <f>SUM(L740,L742,L744)</f>
        <v>0</v>
      </c>
      <c r="M739" s="116">
        <f>SUM(M740,M742,M744)</f>
        <v>0</v>
      </c>
      <c r="N739" s="116">
        <f>SUM(N740,N742,N744)</f>
        <v>0</v>
      </c>
    </row>
    <row r="740" spans="1:15" hidden="1" x14ac:dyDescent="0.25">
      <c r="A740" s="69">
        <f t="shared" si="143"/>
        <v>311</v>
      </c>
      <c r="B740" s="70" t="str">
        <f t="shared" si="144"/>
        <v xml:space="preserve"> </v>
      </c>
      <c r="C740" s="85" t="str">
        <f t="shared" si="122"/>
        <v xml:space="preserve">  </v>
      </c>
      <c r="D740" s="85" t="str">
        <f t="shared" si="123"/>
        <v xml:space="preserve">  </v>
      </c>
      <c r="E740" s="86"/>
      <c r="F740" s="87"/>
      <c r="G740" s="88"/>
      <c r="H740" s="89">
        <v>311</v>
      </c>
      <c r="I740" s="90"/>
      <c r="J740" s="90"/>
      <c r="K740" s="91" t="s">
        <v>211</v>
      </c>
      <c r="L740" s="116">
        <f>SUM(L741:L741)</f>
        <v>0</v>
      </c>
      <c r="M740" s="116">
        <f>SUM(M741:M741)</f>
        <v>0</v>
      </c>
      <c r="N740" s="116">
        <f>SUM(N741:N741)</f>
        <v>0</v>
      </c>
      <c r="O740" s="122"/>
    </row>
    <row r="741" spans="1:15" hidden="1" x14ac:dyDescent="0.25">
      <c r="A741" s="69">
        <f t="shared" si="143"/>
        <v>3111</v>
      </c>
      <c r="B741" s="70">
        <f t="shared" si="144"/>
        <v>11</v>
      </c>
      <c r="C741" s="85" t="str">
        <f t="shared" si="122"/>
        <v>091</v>
      </c>
      <c r="D741" s="85" t="str">
        <f t="shared" si="123"/>
        <v>0912</v>
      </c>
      <c r="E741" s="86" t="s">
        <v>131</v>
      </c>
      <c r="F741" s="87">
        <v>11</v>
      </c>
      <c r="G741" s="88">
        <v>11</v>
      </c>
      <c r="H741" s="89">
        <v>3111</v>
      </c>
      <c r="I741" s="119">
        <v>1776</v>
      </c>
      <c r="J741" s="120">
        <v>1347</v>
      </c>
      <c r="K741" s="91" t="s">
        <v>212</v>
      </c>
      <c r="L741" s="121"/>
      <c r="M741" s="121"/>
      <c r="N741" s="121"/>
      <c r="O741" s="122"/>
    </row>
    <row r="742" spans="1:15" hidden="1" x14ac:dyDescent="0.25">
      <c r="A742" s="69">
        <f t="shared" si="143"/>
        <v>312</v>
      </c>
      <c r="B742" s="70" t="str">
        <f t="shared" si="144"/>
        <v xml:space="preserve"> </v>
      </c>
      <c r="C742" s="85" t="str">
        <f t="shared" ref="C742:C811" si="145">IF(I742&gt;0,LEFT(E742,3),"  ")</f>
        <v xml:space="preserve">  </v>
      </c>
      <c r="D742" s="85" t="str">
        <f t="shared" ref="D742:D811" si="146">IF(I742&gt;0,LEFT(E742,4),"  ")</f>
        <v xml:space="preserve">  </v>
      </c>
      <c r="E742" s="86"/>
      <c r="F742" s="87"/>
      <c r="G742" s="88"/>
      <c r="H742" s="89">
        <v>312</v>
      </c>
      <c r="I742" s="141"/>
      <c r="J742" s="90"/>
      <c r="K742" s="91" t="s">
        <v>215</v>
      </c>
      <c r="L742" s="116">
        <f>SUM(L743)</f>
        <v>0</v>
      </c>
      <c r="M742" s="116">
        <f>SUM(M743)</f>
        <v>0</v>
      </c>
      <c r="N742" s="116">
        <f>SUM(N743)</f>
        <v>0</v>
      </c>
      <c r="O742" s="122"/>
    </row>
    <row r="743" spans="1:15" hidden="1" x14ac:dyDescent="0.25">
      <c r="A743" s="69">
        <f t="shared" si="143"/>
        <v>3121</v>
      </c>
      <c r="B743" s="70">
        <f t="shared" si="144"/>
        <v>11</v>
      </c>
      <c r="C743" s="85" t="str">
        <f t="shared" si="145"/>
        <v>091</v>
      </c>
      <c r="D743" s="85" t="str">
        <f t="shared" si="146"/>
        <v>0912</v>
      </c>
      <c r="E743" s="86" t="s">
        <v>131</v>
      </c>
      <c r="F743" s="87">
        <v>11</v>
      </c>
      <c r="G743" s="88">
        <v>11</v>
      </c>
      <c r="H743" s="89">
        <v>3121</v>
      </c>
      <c r="I743" s="119">
        <v>1777</v>
      </c>
      <c r="J743" s="120">
        <v>1348</v>
      </c>
      <c r="K743" s="91" t="s">
        <v>215</v>
      </c>
      <c r="L743" s="121"/>
      <c r="M743" s="121"/>
      <c r="N743" s="121"/>
      <c r="O743" s="122"/>
    </row>
    <row r="744" spans="1:15" hidden="1" x14ac:dyDescent="0.25">
      <c r="A744" s="69">
        <f t="shared" si="143"/>
        <v>313</v>
      </c>
      <c r="B744" s="70" t="str">
        <f t="shared" si="144"/>
        <v xml:space="preserve"> </v>
      </c>
      <c r="C744" s="85" t="str">
        <f t="shared" si="145"/>
        <v xml:space="preserve">  </v>
      </c>
      <c r="D744" s="85" t="str">
        <f t="shared" si="146"/>
        <v xml:space="preserve">  </v>
      </c>
      <c r="E744" s="86"/>
      <c r="F744" s="87"/>
      <c r="G744" s="88"/>
      <c r="H744" s="89">
        <v>313</v>
      </c>
      <c r="I744" s="141"/>
      <c r="J744" s="90"/>
      <c r="K744" s="91" t="s">
        <v>216</v>
      </c>
      <c r="L744" s="116">
        <f>SUM(L745)</f>
        <v>0</v>
      </c>
      <c r="M744" s="116">
        <f>SUM(M745)</f>
        <v>0</v>
      </c>
      <c r="N744" s="116">
        <f>SUM(N745)</f>
        <v>0</v>
      </c>
      <c r="O744" s="122"/>
    </row>
    <row r="745" spans="1:15" ht="25.5" hidden="1" x14ac:dyDescent="0.25">
      <c r="A745" s="69">
        <f t="shared" si="143"/>
        <v>3132</v>
      </c>
      <c r="B745" s="70">
        <f t="shared" si="144"/>
        <v>11</v>
      </c>
      <c r="C745" s="85" t="str">
        <f t="shared" si="145"/>
        <v>091</v>
      </c>
      <c r="D745" s="85" t="str">
        <f t="shared" si="146"/>
        <v>0912</v>
      </c>
      <c r="E745" s="86" t="s">
        <v>131</v>
      </c>
      <c r="F745" s="87">
        <v>11</v>
      </c>
      <c r="G745" s="88">
        <v>11</v>
      </c>
      <c r="H745" s="89">
        <v>3132</v>
      </c>
      <c r="I745" s="119">
        <v>1778</v>
      </c>
      <c r="J745" s="120">
        <v>1349</v>
      </c>
      <c r="K745" s="133" t="s">
        <v>217</v>
      </c>
      <c r="L745" s="121"/>
      <c r="M745" s="121"/>
      <c r="N745" s="121"/>
      <c r="O745" s="122"/>
    </row>
    <row r="746" spans="1:15" hidden="1" x14ac:dyDescent="0.25">
      <c r="A746" s="69">
        <f t="shared" si="143"/>
        <v>32</v>
      </c>
      <c r="B746" s="70" t="str">
        <f t="shared" si="144"/>
        <v xml:space="preserve"> </v>
      </c>
      <c r="C746" s="85" t="str">
        <f t="shared" si="145"/>
        <v xml:space="preserve">  </v>
      </c>
      <c r="D746" s="85" t="str">
        <f t="shared" si="146"/>
        <v xml:space="preserve">  </v>
      </c>
      <c r="E746" s="86"/>
      <c r="F746" s="87"/>
      <c r="G746" s="88"/>
      <c r="H746" s="89">
        <v>32</v>
      </c>
      <c r="I746" s="141"/>
      <c r="J746" s="90"/>
      <c r="K746" s="91" t="s">
        <v>144</v>
      </c>
      <c r="L746" s="116">
        <f>SUM(L747,L750)</f>
        <v>0</v>
      </c>
      <c r="M746" s="116">
        <f>SUM(M747,M750)</f>
        <v>0</v>
      </c>
      <c r="N746" s="116">
        <f>SUM(N747,N750)</f>
        <v>0</v>
      </c>
    </row>
    <row r="747" spans="1:15" hidden="1" x14ac:dyDescent="0.25">
      <c r="A747" s="69">
        <f t="shared" si="143"/>
        <v>321</v>
      </c>
      <c r="B747" s="70" t="str">
        <f t="shared" si="144"/>
        <v xml:space="preserve"> </v>
      </c>
      <c r="C747" s="85" t="str">
        <f t="shared" si="145"/>
        <v xml:space="preserve">  </v>
      </c>
      <c r="D747" s="85" t="str">
        <f t="shared" si="146"/>
        <v xml:space="preserve">  </v>
      </c>
      <c r="E747" s="86"/>
      <c r="F747" s="87"/>
      <c r="G747" s="88"/>
      <c r="H747" s="89">
        <v>321</v>
      </c>
      <c r="I747" s="141"/>
      <c r="J747" s="90"/>
      <c r="K747" s="91" t="s">
        <v>150</v>
      </c>
      <c r="L747" s="116">
        <f>SUM(L748:L749)</f>
        <v>0</v>
      </c>
      <c r="M747" s="116">
        <f>SUM(M748:M749)</f>
        <v>0</v>
      </c>
      <c r="N747" s="116">
        <f>SUM(N748:N749)</f>
        <v>0</v>
      </c>
      <c r="O747" s="122"/>
    </row>
    <row r="748" spans="1:15" hidden="1" x14ac:dyDescent="0.25">
      <c r="A748" s="69">
        <f t="shared" si="143"/>
        <v>3211</v>
      </c>
      <c r="B748" s="70">
        <f t="shared" si="144"/>
        <v>11</v>
      </c>
      <c r="C748" s="85" t="str">
        <f>IF(I748&gt;0,LEFT(E748,3),"  ")</f>
        <v>091</v>
      </c>
      <c r="D748" s="85" t="str">
        <f>IF(I748&gt;0,LEFT(E748,4),"  ")</f>
        <v>0912</v>
      </c>
      <c r="E748" s="86" t="s">
        <v>131</v>
      </c>
      <c r="F748" s="87">
        <v>11</v>
      </c>
      <c r="G748" s="88">
        <v>11</v>
      </c>
      <c r="H748" s="89">
        <v>3211</v>
      </c>
      <c r="I748" s="119">
        <v>1779</v>
      </c>
      <c r="J748" s="120">
        <v>1350</v>
      </c>
      <c r="K748" s="91" t="s">
        <v>151</v>
      </c>
      <c r="L748" s="121"/>
      <c r="M748" s="121"/>
      <c r="N748" s="121"/>
      <c r="O748" s="122"/>
    </row>
    <row r="749" spans="1:15" ht="25.5" hidden="1" x14ac:dyDescent="0.25">
      <c r="A749" s="69">
        <f t="shared" si="143"/>
        <v>3212</v>
      </c>
      <c r="B749" s="70">
        <f t="shared" si="144"/>
        <v>11</v>
      </c>
      <c r="C749" s="85" t="str">
        <f t="shared" si="145"/>
        <v>091</v>
      </c>
      <c r="D749" s="85" t="str">
        <f t="shared" si="146"/>
        <v>0912</v>
      </c>
      <c r="E749" s="86" t="s">
        <v>131</v>
      </c>
      <c r="F749" s="87">
        <v>11</v>
      </c>
      <c r="G749" s="88">
        <v>11</v>
      </c>
      <c r="H749" s="89">
        <v>3212</v>
      </c>
      <c r="I749" s="119">
        <v>1780</v>
      </c>
      <c r="J749" s="120">
        <v>1351</v>
      </c>
      <c r="K749" s="91" t="s">
        <v>200</v>
      </c>
      <c r="L749" s="121"/>
      <c r="M749" s="121"/>
      <c r="N749" s="121"/>
      <c r="O749" s="122"/>
    </row>
    <row r="750" spans="1:15" hidden="1" x14ac:dyDescent="0.25">
      <c r="A750" s="69">
        <f t="shared" si="143"/>
        <v>323</v>
      </c>
      <c r="B750" s="70" t="str">
        <f t="shared" si="144"/>
        <v xml:space="preserve"> </v>
      </c>
      <c r="C750" s="85" t="str">
        <f t="shared" si="145"/>
        <v xml:space="preserve">  </v>
      </c>
      <c r="D750" s="85" t="str">
        <f t="shared" si="146"/>
        <v xml:space="preserve">  </v>
      </c>
      <c r="E750" s="86"/>
      <c r="F750" s="87"/>
      <c r="G750" s="88"/>
      <c r="H750" s="89">
        <v>323</v>
      </c>
      <c r="I750" s="141"/>
      <c r="J750" s="90"/>
      <c r="K750" s="91" t="s">
        <v>145</v>
      </c>
      <c r="L750" s="116">
        <f>SUM(L751:L751)</f>
        <v>0</v>
      </c>
      <c r="M750" s="116">
        <f>SUM(M751:M751)</f>
        <v>0</v>
      </c>
      <c r="N750" s="116">
        <f>SUM(N751:N751)</f>
        <v>0</v>
      </c>
      <c r="O750" s="122"/>
    </row>
    <row r="751" spans="1:15" hidden="1" x14ac:dyDescent="0.25">
      <c r="A751" s="69">
        <f t="shared" si="143"/>
        <v>3237</v>
      </c>
      <c r="B751" s="70">
        <f t="shared" si="144"/>
        <v>11</v>
      </c>
      <c r="C751" s="85" t="str">
        <f t="shared" si="145"/>
        <v xml:space="preserve">  </v>
      </c>
      <c r="D751" s="85" t="str">
        <f t="shared" si="146"/>
        <v xml:space="preserve">  </v>
      </c>
      <c r="E751" s="86" t="s">
        <v>131</v>
      </c>
      <c r="F751" s="87">
        <v>11</v>
      </c>
      <c r="G751" s="88">
        <v>11</v>
      </c>
      <c r="H751" s="89">
        <v>3237</v>
      </c>
      <c r="I751" s="119">
        <v>0</v>
      </c>
      <c r="J751" s="120">
        <v>1352</v>
      </c>
      <c r="K751" s="91" t="s">
        <v>165</v>
      </c>
      <c r="L751" s="121"/>
      <c r="M751" s="121"/>
      <c r="N751" s="121"/>
      <c r="O751" s="122"/>
    </row>
    <row r="752" spans="1:15" hidden="1" x14ac:dyDescent="0.25">
      <c r="A752" s="69">
        <f t="shared" si="143"/>
        <v>38</v>
      </c>
      <c r="B752" s="70" t="str">
        <f t="shared" si="144"/>
        <v xml:space="preserve"> </v>
      </c>
      <c r="C752" s="85" t="str">
        <f t="shared" si="145"/>
        <v xml:space="preserve">  </v>
      </c>
      <c r="D752" s="85" t="str">
        <f t="shared" si="146"/>
        <v xml:space="preserve">  </v>
      </c>
      <c r="E752" s="86"/>
      <c r="F752" s="87"/>
      <c r="G752" s="88"/>
      <c r="H752" s="89">
        <v>38</v>
      </c>
      <c r="I752" s="141"/>
      <c r="J752" s="90"/>
      <c r="K752" s="91" t="s">
        <v>224</v>
      </c>
      <c r="L752" s="116">
        <f t="shared" ref="L752:N753" si="147">SUM(L753)</f>
        <v>0</v>
      </c>
      <c r="M752" s="116">
        <f t="shared" si="147"/>
        <v>0</v>
      </c>
      <c r="N752" s="116">
        <f t="shared" si="147"/>
        <v>0</v>
      </c>
    </row>
    <row r="753" spans="1:15" hidden="1" x14ac:dyDescent="0.25">
      <c r="A753" s="69">
        <f t="shared" si="143"/>
        <v>381</v>
      </c>
      <c r="B753" s="70" t="str">
        <f t="shared" si="144"/>
        <v xml:space="preserve"> </v>
      </c>
      <c r="C753" s="85" t="str">
        <f t="shared" si="145"/>
        <v xml:space="preserve">  </v>
      </c>
      <c r="D753" s="85" t="str">
        <f t="shared" si="146"/>
        <v xml:space="preserve">  </v>
      </c>
      <c r="E753" s="86"/>
      <c r="F753" s="87"/>
      <c r="G753" s="88"/>
      <c r="H753" s="89">
        <v>381</v>
      </c>
      <c r="I753" s="141"/>
      <c r="J753" s="90"/>
      <c r="K753" s="91" t="s">
        <v>51</v>
      </c>
      <c r="L753" s="116">
        <f t="shared" si="147"/>
        <v>0</v>
      </c>
      <c r="M753" s="116">
        <f t="shared" si="147"/>
        <v>0</v>
      </c>
      <c r="N753" s="116">
        <f t="shared" si="147"/>
        <v>0</v>
      </c>
      <c r="O753" s="122"/>
    </row>
    <row r="754" spans="1:15" hidden="1" x14ac:dyDescent="0.25">
      <c r="A754" s="69">
        <f t="shared" si="143"/>
        <v>3811</v>
      </c>
      <c r="B754" s="70">
        <f t="shared" si="144"/>
        <v>11</v>
      </c>
      <c r="C754" s="85" t="str">
        <f t="shared" si="145"/>
        <v>091</v>
      </c>
      <c r="D754" s="85" t="str">
        <f t="shared" si="146"/>
        <v>0912</v>
      </c>
      <c r="E754" s="86" t="s">
        <v>131</v>
      </c>
      <c r="F754" s="87">
        <v>11</v>
      </c>
      <c r="G754" s="88">
        <v>11</v>
      </c>
      <c r="H754" s="89">
        <v>3811</v>
      </c>
      <c r="I754" s="119">
        <v>1781</v>
      </c>
      <c r="J754" s="120">
        <v>1353</v>
      </c>
      <c r="K754" s="91" t="s">
        <v>225</v>
      </c>
      <c r="L754" s="121"/>
      <c r="M754" s="121"/>
      <c r="N754" s="121"/>
      <c r="O754" s="122"/>
    </row>
    <row r="755" spans="1:15" hidden="1" x14ac:dyDescent="0.25">
      <c r="A755" s="69">
        <f t="shared" si="143"/>
        <v>0</v>
      </c>
      <c r="B755" s="70" t="str">
        <f t="shared" si="144"/>
        <v xml:space="preserve"> </v>
      </c>
      <c r="C755" s="85" t="str">
        <f t="shared" si="145"/>
        <v xml:space="preserve">  </v>
      </c>
      <c r="D755" s="85" t="str">
        <f t="shared" si="146"/>
        <v xml:space="preserve">  </v>
      </c>
      <c r="E755" s="86"/>
      <c r="F755" s="87"/>
      <c r="G755" s="88"/>
      <c r="H755" s="89"/>
      <c r="I755" s="90"/>
      <c r="J755" s="90"/>
      <c r="K755" s="91"/>
      <c r="L755" s="116"/>
      <c r="M755" s="116"/>
      <c r="N755" s="116"/>
      <c r="O755" s="122"/>
    </row>
    <row r="756" spans="1:15" hidden="1" x14ac:dyDescent="0.25">
      <c r="A756" s="69" t="str">
        <f t="shared" si="143"/>
        <v>T 1207 19</v>
      </c>
      <c r="B756" s="70" t="str">
        <f t="shared" si="144"/>
        <v xml:space="preserve"> </v>
      </c>
      <c r="C756" s="85" t="str">
        <f t="shared" si="145"/>
        <v xml:space="preserve">  </v>
      </c>
      <c r="D756" s="85" t="str">
        <f t="shared" si="146"/>
        <v xml:space="preserve">  </v>
      </c>
      <c r="E756" s="108" t="s">
        <v>131</v>
      </c>
      <c r="F756" s="109">
        <v>11</v>
      </c>
      <c r="G756" s="178"/>
      <c r="H756" s="123" t="s">
        <v>285</v>
      </c>
      <c r="I756" s="112"/>
      <c r="J756" s="112"/>
      <c r="K756" s="113" t="s">
        <v>286</v>
      </c>
      <c r="L756" s="114">
        <f>SUM(L757)</f>
        <v>0</v>
      </c>
      <c r="M756" s="114">
        <f>SUM(M757)</f>
        <v>0</v>
      </c>
      <c r="N756" s="114">
        <f>SUM(N757)</f>
        <v>0</v>
      </c>
    </row>
    <row r="757" spans="1:15" hidden="1" x14ac:dyDescent="0.25">
      <c r="A757" s="69">
        <f t="shared" si="143"/>
        <v>3</v>
      </c>
      <c r="B757" s="70" t="str">
        <f t="shared" si="144"/>
        <v xml:space="preserve"> </v>
      </c>
      <c r="C757" s="85" t="str">
        <f t="shared" si="145"/>
        <v xml:space="preserve">  </v>
      </c>
      <c r="D757" s="85" t="str">
        <f t="shared" si="146"/>
        <v xml:space="preserve">  </v>
      </c>
      <c r="E757" s="86"/>
      <c r="F757" s="87"/>
      <c r="G757" s="88"/>
      <c r="H757" s="89">
        <v>3</v>
      </c>
      <c r="I757" s="90"/>
      <c r="J757" s="90"/>
      <c r="K757" s="91" t="s">
        <v>143</v>
      </c>
      <c r="L757" s="116">
        <f>SUM(L758,L765,L771)</f>
        <v>0</v>
      </c>
      <c r="M757" s="116">
        <f>SUM(M758,M765,M771)</f>
        <v>0</v>
      </c>
      <c r="N757" s="116">
        <f>SUM(N758,N765,N771)</f>
        <v>0</v>
      </c>
    </row>
    <row r="758" spans="1:15" hidden="1" x14ac:dyDescent="0.25">
      <c r="A758" s="69">
        <f t="shared" si="143"/>
        <v>31</v>
      </c>
      <c r="B758" s="70" t="str">
        <f t="shared" si="144"/>
        <v xml:space="preserve"> </v>
      </c>
      <c r="C758" s="85" t="str">
        <f t="shared" si="145"/>
        <v xml:space="preserve">  </v>
      </c>
      <c r="D758" s="85" t="str">
        <f t="shared" si="146"/>
        <v xml:space="preserve">  </v>
      </c>
      <c r="E758" s="86"/>
      <c r="F758" s="87"/>
      <c r="G758" s="88"/>
      <c r="H758" s="89">
        <v>31</v>
      </c>
      <c r="I758" s="90"/>
      <c r="J758" s="90"/>
      <c r="K758" s="91" t="s">
        <v>210</v>
      </c>
      <c r="L758" s="116">
        <f>SUM(L759,L761,L763)</f>
        <v>0</v>
      </c>
      <c r="M758" s="116">
        <f>SUM(M759,M761,M763)</f>
        <v>0</v>
      </c>
      <c r="N758" s="116">
        <f>SUM(N759,N761,N763)</f>
        <v>0</v>
      </c>
    </row>
    <row r="759" spans="1:15" hidden="1" x14ac:dyDescent="0.25">
      <c r="A759" s="69">
        <f t="shared" si="143"/>
        <v>311</v>
      </c>
      <c r="B759" s="70" t="str">
        <f t="shared" si="144"/>
        <v xml:space="preserve"> </v>
      </c>
      <c r="C759" s="85" t="str">
        <f t="shared" si="145"/>
        <v xml:space="preserve">  </v>
      </c>
      <c r="D759" s="85" t="str">
        <f t="shared" si="146"/>
        <v xml:space="preserve">  </v>
      </c>
      <c r="E759" s="86"/>
      <c r="F759" s="87"/>
      <c r="G759" s="88"/>
      <c r="H759" s="89">
        <v>311</v>
      </c>
      <c r="I759" s="90"/>
      <c r="J759" s="90"/>
      <c r="K759" s="91" t="s">
        <v>211</v>
      </c>
      <c r="L759" s="116">
        <f>SUM(L760:L760)</f>
        <v>0</v>
      </c>
      <c r="M759" s="116">
        <f>SUM(M760:M760)</f>
        <v>0</v>
      </c>
      <c r="N759" s="116">
        <f>SUM(N760:N760)</f>
        <v>0</v>
      </c>
      <c r="O759" s="122"/>
    </row>
    <row r="760" spans="1:15" hidden="1" x14ac:dyDescent="0.25">
      <c r="A760" s="69">
        <f t="shared" si="143"/>
        <v>3111</v>
      </c>
      <c r="B760" s="70">
        <f t="shared" si="144"/>
        <v>11</v>
      </c>
      <c r="C760" s="85" t="str">
        <f t="shared" si="145"/>
        <v>091</v>
      </c>
      <c r="D760" s="85" t="str">
        <f t="shared" si="146"/>
        <v>0912</v>
      </c>
      <c r="E760" s="86" t="s">
        <v>131</v>
      </c>
      <c r="F760" s="87">
        <v>11</v>
      </c>
      <c r="G760" s="88">
        <v>11</v>
      </c>
      <c r="H760" s="89">
        <v>3111</v>
      </c>
      <c r="I760" s="120">
        <v>1770</v>
      </c>
      <c r="J760" s="120">
        <v>1354</v>
      </c>
      <c r="K760" s="91" t="s">
        <v>212</v>
      </c>
      <c r="L760" s="121"/>
      <c r="M760" s="121"/>
      <c r="N760" s="121"/>
      <c r="O760" s="122"/>
    </row>
    <row r="761" spans="1:15" hidden="1" x14ac:dyDescent="0.25">
      <c r="A761" s="69">
        <f t="shared" si="143"/>
        <v>312</v>
      </c>
      <c r="B761" s="70" t="str">
        <f t="shared" si="144"/>
        <v xml:space="preserve"> </v>
      </c>
      <c r="C761" s="85" t="str">
        <f t="shared" si="145"/>
        <v xml:space="preserve">  </v>
      </c>
      <c r="D761" s="85" t="str">
        <f t="shared" si="146"/>
        <v xml:space="preserve">  </v>
      </c>
      <c r="E761" s="86"/>
      <c r="F761" s="87"/>
      <c r="G761" s="88"/>
      <c r="H761" s="89">
        <v>312</v>
      </c>
      <c r="I761" s="90"/>
      <c r="J761" s="90"/>
      <c r="K761" s="91" t="s">
        <v>215</v>
      </c>
      <c r="L761" s="116">
        <f>SUM(L762)</f>
        <v>0</v>
      </c>
      <c r="M761" s="116">
        <f>SUM(M762)</f>
        <v>0</v>
      </c>
      <c r="N761" s="116">
        <f>SUM(N762)</f>
        <v>0</v>
      </c>
      <c r="O761" s="122"/>
    </row>
    <row r="762" spans="1:15" hidden="1" x14ac:dyDescent="0.25">
      <c r="A762" s="69">
        <f t="shared" si="143"/>
        <v>3121</v>
      </c>
      <c r="B762" s="70">
        <f t="shared" si="144"/>
        <v>11</v>
      </c>
      <c r="C762" s="85" t="str">
        <f t="shared" si="145"/>
        <v>091</v>
      </c>
      <c r="D762" s="85" t="str">
        <f t="shared" si="146"/>
        <v>0912</v>
      </c>
      <c r="E762" s="86" t="s">
        <v>131</v>
      </c>
      <c r="F762" s="87">
        <v>11</v>
      </c>
      <c r="G762" s="88">
        <v>11</v>
      </c>
      <c r="H762" s="89">
        <v>3121</v>
      </c>
      <c r="I762" s="120">
        <v>1771</v>
      </c>
      <c r="J762" s="120">
        <v>1355</v>
      </c>
      <c r="K762" s="91" t="s">
        <v>215</v>
      </c>
      <c r="L762" s="121"/>
      <c r="M762" s="121"/>
      <c r="N762" s="121"/>
      <c r="O762" s="122"/>
    </row>
    <row r="763" spans="1:15" hidden="1" x14ac:dyDescent="0.25">
      <c r="A763" s="69">
        <f t="shared" si="143"/>
        <v>313</v>
      </c>
      <c r="B763" s="70" t="str">
        <f t="shared" si="144"/>
        <v xml:space="preserve"> </v>
      </c>
      <c r="C763" s="85" t="str">
        <f t="shared" si="145"/>
        <v xml:space="preserve">  </v>
      </c>
      <c r="D763" s="85" t="str">
        <f t="shared" si="146"/>
        <v xml:space="preserve">  </v>
      </c>
      <c r="E763" s="86"/>
      <c r="F763" s="87"/>
      <c r="G763" s="88"/>
      <c r="H763" s="89">
        <v>313</v>
      </c>
      <c r="I763" s="90"/>
      <c r="J763" s="90"/>
      <c r="K763" s="91" t="s">
        <v>216</v>
      </c>
      <c r="L763" s="116">
        <f>SUM(L764)</f>
        <v>0</v>
      </c>
      <c r="M763" s="116">
        <f>SUM(M764)</f>
        <v>0</v>
      </c>
      <c r="N763" s="116">
        <f>SUM(N764)</f>
        <v>0</v>
      </c>
      <c r="O763" s="122"/>
    </row>
    <row r="764" spans="1:15" ht="25.5" hidden="1" x14ac:dyDescent="0.25">
      <c r="A764" s="69">
        <f t="shared" si="143"/>
        <v>3132</v>
      </c>
      <c r="B764" s="70">
        <f t="shared" si="144"/>
        <v>11</v>
      </c>
      <c r="C764" s="85" t="str">
        <f t="shared" si="145"/>
        <v>091</v>
      </c>
      <c r="D764" s="85" t="str">
        <f t="shared" si="146"/>
        <v>0912</v>
      </c>
      <c r="E764" s="86" t="s">
        <v>131</v>
      </c>
      <c r="F764" s="87">
        <v>11</v>
      </c>
      <c r="G764" s="88">
        <v>11</v>
      </c>
      <c r="H764" s="89">
        <v>3132</v>
      </c>
      <c r="I764" s="120">
        <v>1772</v>
      </c>
      <c r="J764" s="120">
        <v>1356</v>
      </c>
      <c r="K764" s="133" t="s">
        <v>217</v>
      </c>
      <c r="L764" s="121"/>
      <c r="M764" s="121"/>
      <c r="N764" s="121"/>
      <c r="O764" s="122"/>
    </row>
    <row r="765" spans="1:15" hidden="1" x14ac:dyDescent="0.25">
      <c r="A765" s="69">
        <f t="shared" si="143"/>
        <v>32</v>
      </c>
      <c r="B765" s="70" t="str">
        <f t="shared" si="144"/>
        <v xml:space="preserve"> </v>
      </c>
      <c r="C765" s="85" t="str">
        <f t="shared" si="145"/>
        <v xml:space="preserve">  </v>
      </c>
      <c r="D765" s="85" t="str">
        <f t="shared" si="146"/>
        <v xml:space="preserve">  </v>
      </c>
      <c r="E765" s="86"/>
      <c r="F765" s="87"/>
      <c r="G765" s="88"/>
      <c r="H765" s="89">
        <v>32</v>
      </c>
      <c r="I765" s="90"/>
      <c r="J765" s="90"/>
      <c r="K765" s="91" t="s">
        <v>144</v>
      </c>
      <c r="L765" s="116">
        <f>SUM(L766,L769)</f>
        <v>0</v>
      </c>
      <c r="M765" s="116">
        <f>SUM(M766,M769)</f>
        <v>0</v>
      </c>
      <c r="N765" s="116">
        <f>SUM(N766,N769)</f>
        <v>0</v>
      </c>
    </row>
    <row r="766" spans="1:15" hidden="1" x14ac:dyDescent="0.25">
      <c r="A766" s="69">
        <f t="shared" si="143"/>
        <v>321</v>
      </c>
      <c r="B766" s="70" t="str">
        <f t="shared" si="144"/>
        <v xml:space="preserve"> </v>
      </c>
      <c r="C766" s="85" t="str">
        <f t="shared" si="145"/>
        <v xml:space="preserve">  </v>
      </c>
      <c r="D766" s="85" t="str">
        <f t="shared" si="146"/>
        <v xml:space="preserve">  </v>
      </c>
      <c r="E766" s="86"/>
      <c r="F766" s="87"/>
      <c r="G766" s="88"/>
      <c r="H766" s="89">
        <v>321</v>
      </c>
      <c r="I766" s="90"/>
      <c r="J766" s="90"/>
      <c r="K766" s="91" t="s">
        <v>150</v>
      </c>
      <c r="L766" s="116">
        <f>SUM(L767:L768)</f>
        <v>0</v>
      </c>
      <c r="M766" s="116">
        <f>SUM(M767:M768)</f>
        <v>0</v>
      </c>
      <c r="N766" s="116">
        <f>SUM(N767:N768)</f>
        <v>0</v>
      </c>
      <c r="O766" s="122"/>
    </row>
    <row r="767" spans="1:15" hidden="1" x14ac:dyDescent="0.25">
      <c r="A767" s="69">
        <f t="shared" si="143"/>
        <v>3211</v>
      </c>
      <c r="B767" s="70">
        <f t="shared" si="144"/>
        <v>11</v>
      </c>
      <c r="C767" s="85" t="str">
        <f>IF(I767&gt;0,LEFT(E767,3),"  ")</f>
        <v>091</v>
      </c>
      <c r="D767" s="85" t="str">
        <f>IF(I767&gt;0,LEFT(E767,4),"  ")</f>
        <v>0912</v>
      </c>
      <c r="E767" s="86" t="s">
        <v>131</v>
      </c>
      <c r="F767" s="87">
        <v>11</v>
      </c>
      <c r="G767" s="88">
        <v>11</v>
      </c>
      <c r="H767" s="89">
        <v>3211</v>
      </c>
      <c r="I767" s="120">
        <v>1773</v>
      </c>
      <c r="J767" s="120">
        <v>1357</v>
      </c>
      <c r="K767" s="91" t="s">
        <v>151</v>
      </c>
      <c r="L767" s="121"/>
      <c r="M767" s="121"/>
      <c r="N767" s="121"/>
      <c r="O767" s="122"/>
    </row>
    <row r="768" spans="1:15" ht="25.5" hidden="1" x14ac:dyDescent="0.25">
      <c r="A768" s="69">
        <f t="shared" si="143"/>
        <v>3212</v>
      </c>
      <c r="B768" s="70">
        <f t="shared" si="144"/>
        <v>11</v>
      </c>
      <c r="C768" s="85" t="str">
        <f t="shared" ref="C768:C774" si="148">IF(I768&gt;0,LEFT(E768,3),"  ")</f>
        <v>091</v>
      </c>
      <c r="D768" s="85" t="str">
        <f t="shared" ref="D768:D774" si="149">IF(I768&gt;0,LEFT(E768,4),"  ")</f>
        <v>0912</v>
      </c>
      <c r="E768" s="86" t="s">
        <v>131</v>
      </c>
      <c r="F768" s="87">
        <v>11</v>
      </c>
      <c r="G768" s="88">
        <v>11</v>
      </c>
      <c r="H768" s="89">
        <v>3212</v>
      </c>
      <c r="I768" s="120">
        <v>1774</v>
      </c>
      <c r="J768" s="120">
        <v>1358</v>
      </c>
      <c r="K768" s="91" t="s">
        <v>200</v>
      </c>
      <c r="L768" s="121"/>
      <c r="M768" s="121"/>
      <c r="N768" s="121"/>
      <c r="O768" s="122"/>
    </row>
    <row r="769" spans="1:15" hidden="1" x14ac:dyDescent="0.25">
      <c r="A769" s="69">
        <f t="shared" si="143"/>
        <v>323</v>
      </c>
      <c r="B769" s="70" t="str">
        <f t="shared" si="144"/>
        <v xml:space="preserve"> </v>
      </c>
      <c r="C769" s="85" t="str">
        <f t="shared" si="148"/>
        <v xml:space="preserve">  </v>
      </c>
      <c r="D769" s="85" t="str">
        <f t="shared" si="149"/>
        <v xml:space="preserve">  </v>
      </c>
      <c r="E769" s="86"/>
      <c r="F769" s="87"/>
      <c r="G769" s="88"/>
      <c r="H769" s="89">
        <v>323</v>
      </c>
      <c r="I769" s="90"/>
      <c r="J769" s="90"/>
      <c r="K769" s="91" t="s">
        <v>145</v>
      </c>
      <c r="L769" s="116">
        <f>SUM(L770:L770)</f>
        <v>0</v>
      </c>
      <c r="M769" s="116">
        <f>SUM(M770:M770)</f>
        <v>0</v>
      </c>
      <c r="N769" s="116">
        <f>SUM(N770:N770)</f>
        <v>0</v>
      </c>
      <c r="O769" s="122"/>
    </row>
    <row r="770" spans="1:15" hidden="1" x14ac:dyDescent="0.25">
      <c r="A770" s="69">
        <f t="shared" si="143"/>
        <v>3237</v>
      </c>
      <c r="B770" s="70">
        <f t="shared" si="144"/>
        <v>11</v>
      </c>
      <c r="C770" s="85" t="str">
        <f t="shared" si="148"/>
        <v>091</v>
      </c>
      <c r="D770" s="85" t="str">
        <f t="shared" si="149"/>
        <v>0912</v>
      </c>
      <c r="E770" s="86" t="s">
        <v>131</v>
      </c>
      <c r="F770" s="87">
        <v>11</v>
      </c>
      <c r="G770" s="88">
        <v>11</v>
      </c>
      <c r="H770" s="89">
        <v>3237</v>
      </c>
      <c r="I770" s="120">
        <v>1775</v>
      </c>
      <c r="J770" s="120">
        <v>1359</v>
      </c>
      <c r="K770" s="91" t="s">
        <v>165</v>
      </c>
      <c r="L770" s="121"/>
      <c r="M770" s="121"/>
      <c r="N770" s="121"/>
      <c r="O770" s="122"/>
    </row>
    <row r="771" spans="1:15" hidden="1" x14ac:dyDescent="0.25">
      <c r="A771" s="69">
        <f t="shared" si="143"/>
        <v>38</v>
      </c>
      <c r="B771" s="70" t="str">
        <f t="shared" si="144"/>
        <v xml:space="preserve"> </v>
      </c>
      <c r="C771" s="85" t="str">
        <f t="shared" si="148"/>
        <v xml:space="preserve">  </v>
      </c>
      <c r="D771" s="85" t="str">
        <f t="shared" si="149"/>
        <v xml:space="preserve">  </v>
      </c>
      <c r="E771" s="86"/>
      <c r="F771" s="87"/>
      <c r="G771" s="88"/>
      <c r="H771" s="89">
        <v>38</v>
      </c>
      <c r="I771" s="90"/>
      <c r="J771" s="90"/>
      <c r="K771" s="91" t="s">
        <v>224</v>
      </c>
      <c r="L771" s="116">
        <f t="shared" ref="L771:N772" si="150">SUM(L772)</f>
        <v>0</v>
      </c>
      <c r="M771" s="116">
        <f t="shared" si="150"/>
        <v>0</v>
      </c>
      <c r="N771" s="116">
        <f t="shared" si="150"/>
        <v>0</v>
      </c>
    </row>
    <row r="772" spans="1:15" hidden="1" x14ac:dyDescent="0.25">
      <c r="A772" s="69">
        <f t="shared" si="143"/>
        <v>381</v>
      </c>
      <c r="B772" s="70" t="str">
        <f t="shared" si="144"/>
        <v xml:space="preserve"> </v>
      </c>
      <c r="C772" s="85" t="str">
        <f t="shared" si="148"/>
        <v xml:space="preserve">  </v>
      </c>
      <c r="D772" s="85" t="str">
        <f t="shared" si="149"/>
        <v xml:space="preserve">  </v>
      </c>
      <c r="E772" s="86"/>
      <c r="F772" s="87"/>
      <c r="G772" s="88"/>
      <c r="H772" s="89">
        <v>381</v>
      </c>
      <c r="I772" s="90"/>
      <c r="J772" s="90"/>
      <c r="K772" s="91" t="s">
        <v>51</v>
      </c>
      <c r="L772" s="116">
        <f t="shared" si="150"/>
        <v>0</v>
      </c>
      <c r="M772" s="116">
        <f t="shared" si="150"/>
        <v>0</v>
      </c>
      <c r="N772" s="116">
        <f t="shared" si="150"/>
        <v>0</v>
      </c>
      <c r="O772" s="122"/>
    </row>
    <row r="773" spans="1:15" hidden="1" x14ac:dyDescent="0.25">
      <c r="A773" s="69">
        <f t="shared" si="143"/>
        <v>3811</v>
      </c>
      <c r="B773" s="70">
        <f t="shared" si="144"/>
        <v>11</v>
      </c>
      <c r="C773" s="85" t="str">
        <f t="shared" si="148"/>
        <v xml:space="preserve">  </v>
      </c>
      <c r="D773" s="85" t="str">
        <f t="shared" si="149"/>
        <v xml:space="preserve">  </v>
      </c>
      <c r="E773" s="86" t="s">
        <v>131</v>
      </c>
      <c r="F773" s="87">
        <v>11</v>
      </c>
      <c r="G773" s="88">
        <v>11</v>
      </c>
      <c r="H773" s="89">
        <v>3811</v>
      </c>
      <c r="I773" s="120">
        <v>0</v>
      </c>
      <c r="J773" s="120">
        <v>1360</v>
      </c>
      <c r="K773" s="91" t="s">
        <v>225</v>
      </c>
      <c r="L773" s="121"/>
      <c r="M773" s="121"/>
      <c r="N773" s="121"/>
      <c r="O773" s="122"/>
    </row>
    <row r="774" spans="1:15" hidden="1" x14ac:dyDescent="0.25">
      <c r="A774" s="69">
        <f t="shared" si="143"/>
        <v>0</v>
      </c>
      <c r="B774" s="70" t="str">
        <f t="shared" si="144"/>
        <v xml:space="preserve"> </v>
      </c>
      <c r="C774" s="85" t="str">
        <f t="shared" si="148"/>
        <v xml:space="preserve">  </v>
      </c>
      <c r="D774" s="85" t="str">
        <f t="shared" si="149"/>
        <v xml:space="preserve">  </v>
      </c>
      <c r="E774" s="86"/>
      <c r="F774" s="87"/>
      <c r="G774" s="88"/>
      <c r="H774" s="89"/>
      <c r="I774" s="90"/>
      <c r="J774" s="90"/>
      <c r="K774" s="91"/>
      <c r="L774" s="116"/>
      <c r="M774" s="116"/>
      <c r="N774" s="116"/>
      <c r="O774" s="122"/>
    </row>
    <row r="775" spans="1:15" ht="15.75" customHeight="1" x14ac:dyDescent="0.25">
      <c r="A775" s="69" t="str">
        <f t="shared" si="143"/>
        <v>T 1207 20</v>
      </c>
      <c r="B775" s="70" t="str">
        <f t="shared" si="144"/>
        <v xml:space="preserve"> </v>
      </c>
      <c r="C775" s="85" t="str">
        <f t="shared" si="145"/>
        <v xml:space="preserve">  </v>
      </c>
      <c r="D775" s="85" t="str">
        <f t="shared" si="146"/>
        <v xml:space="preserve">  </v>
      </c>
      <c r="E775" s="108" t="s">
        <v>131</v>
      </c>
      <c r="F775" s="109" t="s">
        <v>287</v>
      </c>
      <c r="G775" s="110"/>
      <c r="H775" s="123" t="s">
        <v>288</v>
      </c>
      <c r="I775" s="112"/>
      <c r="J775" s="112"/>
      <c r="K775" s="113" t="s">
        <v>289</v>
      </c>
      <c r="L775" s="114">
        <f>SUM(L776)</f>
        <v>16000</v>
      </c>
      <c r="M775" s="114">
        <f>SUM(M776)</f>
        <v>4000</v>
      </c>
      <c r="N775" s="114">
        <f>SUM(N776)</f>
        <v>20000</v>
      </c>
    </row>
    <row r="776" spans="1:15" hidden="1" x14ac:dyDescent="0.25">
      <c r="A776" s="69">
        <f t="shared" si="143"/>
        <v>3</v>
      </c>
      <c r="B776" s="70" t="str">
        <f t="shared" si="144"/>
        <v xml:space="preserve"> </v>
      </c>
      <c r="C776" s="85" t="str">
        <f t="shared" si="145"/>
        <v xml:space="preserve">  </v>
      </c>
      <c r="D776" s="85" t="str">
        <f t="shared" si="146"/>
        <v xml:space="preserve">  </v>
      </c>
      <c r="E776" s="86"/>
      <c r="F776" s="87"/>
      <c r="G776" s="88"/>
      <c r="H776" s="89">
        <v>3</v>
      </c>
      <c r="I776" s="90"/>
      <c r="J776" s="90"/>
      <c r="K776" s="91" t="s">
        <v>143</v>
      </c>
      <c r="L776" s="116">
        <f t="shared" ref="L776:N776" si="151">SUM(L777)</f>
        <v>16000</v>
      </c>
      <c r="M776" s="116">
        <f t="shared" si="151"/>
        <v>4000</v>
      </c>
      <c r="N776" s="116">
        <f t="shared" si="151"/>
        <v>20000</v>
      </c>
    </row>
    <row r="777" spans="1:15" hidden="1" x14ac:dyDescent="0.25">
      <c r="A777" s="69">
        <f t="shared" si="143"/>
        <v>32</v>
      </c>
      <c r="B777" s="70" t="str">
        <f t="shared" si="144"/>
        <v xml:space="preserve"> </v>
      </c>
      <c r="C777" s="85" t="str">
        <f t="shared" si="145"/>
        <v xml:space="preserve">  </v>
      </c>
      <c r="D777" s="85" t="str">
        <f t="shared" si="146"/>
        <v xml:space="preserve">  </v>
      </c>
      <c r="E777" s="86"/>
      <c r="F777" s="87"/>
      <c r="G777" s="88"/>
      <c r="H777" s="89">
        <v>32</v>
      </c>
      <c r="I777" s="90"/>
      <c r="J777" s="90"/>
      <c r="K777" s="91" t="s">
        <v>144</v>
      </c>
      <c r="L777" s="116">
        <f>SUM(L778)</f>
        <v>16000</v>
      </c>
      <c r="M777" s="116">
        <f>SUM(M778)</f>
        <v>4000</v>
      </c>
      <c r="N777" s="116">
        <f>SUM(N778)</f>
        <v>20000</v>
      </c>
    </row>
    <row r="778" spans="1:15" x14ac:dyDescent="0.25">
      <c r="A778" s="69">
        <f t="shared" si="143"/>
        <v>322</v>
      </c>
      <c r="B778" s="70" t="str">
        <f t="shared" si="144"/>
        <v xml:space="preserve"> </v>
      </c>
      <c r="C778" s="85" t="str">
        <f t="shared" si="145"/>
        <v xml:space="preserve">  </v>
      </c>
      <c r="D778" s="85" t="str">
        <f t="shared" si="146"/>
        <v xml:space="preserve">  </v>
      </c>
      <c r="E778" s="86"/>
      <c r="F778" s="87"/>
      <c r="G778" s="88"/>
      <c r="H778" s="89">
        <v>322</v>
      </c>
      <c r="I778" s="90"/>
      <c r="J778" s="90"/>
      <c r="K778" s="91" t="s">
        <v>154</v>
      </c>
      <c r="L778" s="116">
        <f>SUM(L779:L779)</f>
        <v>16000</v>
      </c>
      <c r="M778" s="116">
        <f>SUM(M779:M779)</f>
        <v>4000</v>
      </c>
      <c r="N778" s="116">
        <f>SUM(N779:N779)</f>
        <v>20000</v>
      </c>
      <c r="O778" s="122"/>
    </row>
    <row r="779" spans="1:15" hidden="1" x14ac:dyDescent="0.25">
      <c r="A779" s="69">
        <f t="shared" ref="A779:A847" si="152">H779</f>
        <v>3222</v>
      </c>
      <c r="B779" s="70">
        <f t="shared" ref="B779:B847" si="153">IF(J779&gt;0,G779," ")</f>
        <v>52</v>
      </c>
      <c r="C779" s="85" t="str">
        <f t="shared" si="145"/>
        <v>091</v>
      </c>
      <c r="D779" s="85" t="str">
        <f t="shared" si="146"/>
        <v>0912</v>
      </c>
      <c r="E779" s="86" t="s">
        <v>131</v>
      </c>
      <c r="F779" s="109" t="s">
        <v>287</v>
      </c>
      <c r="G779" s="110">
        <v>52</v>
      </c>
      <c r="H779" s="89">
        <v>3222</v>
      </c>
      <c r="I779" s="120">
        <v>1782</v>
      </c>
      <c r="J779" s="120">
        <v>1361</v>
      </c>
      <c r="K779" s="91" t="s">
        <v>197</v>
      </c>
      <c r="L779" s="121">
        <v>16000</v>
      </c>
      <c r="M779" s="121">
        <f>+N779-L779</f>
        <v>4000</v>
      </c>
      <c r="N779" s="121">
        <v>20000</v>
      </c>
      <c r="O779" s="179">
        <v>5212</v>
      </c>
    </row>
    <row r="780" spans="1:15" hidden="1" x14ac:dyDescent="0.25">
      <c r="A780" s="69">
        <f t="shared" si="152"/>
        <v>0</v>
      </c>
      <c r="B780" s="70" t="str">
        <f t="shared" si="153"/>
        <v xml:space="preserve"> </v>
      </c>
      <c r="C780" s="85" t="str">
        <f t="shared" si="145"/>
        <v xml:space="preserve">  </v>
      </c>
      <c r="D780" s="85" t="str">
        <f t="shared" si="146"/>
        <v xml:space="preserve">  </v>
      </c>
      <c r="E780" s="86"/>
      <c r="F780" s="87"/>
      <c r="G780" s="88"/>
      <c r="H780" s="89"/>
      <c r="I780" s="90"/>
      <c r="J780" s="90"/>
      <c r="K780" s="91"/>
      <c r="L780" s="116"/>
      <c r="M780" s="116"/>
      <c r="N780" s="116"/>
      <c r="O780" s="122"/>
    </row>
    <row r="781" spans="1:15" ht="27.75" hidden="1" customHeight="1" x14ac:dyDescent="0.25">
      <c r="A781" s="69" t="str">
        <f t="shared" si="152"/>
        <v>T 1207 12</v>
      </c>
      <c r="B781" s="70" t="str">
        <f t="shared" si="153"/>
        <v xml:space="preserve"> </v>
      </c>
      <c r="C781" s="85" t="str">
        <f t="shared" si="145"/>
        <v xml:space="preserve">  </v>
      </c>
      <c r="D781" s="85" t="str">
        <f t="shared" si="146"/>
        <v xml:space="preserve">  </v>
      </c>
      <c r="E781" s="108" t="s">
        <v>131</v>
      </c>
      <c r="F781" s="109" t="s">
        <v>287</v>
      </c>
      <c r="G781" s="110"/>
      <c r="H781" s="123" t="s">
        <v>290</v>
      </c>
      <c r="I781" s="112"/>
      <c r="J781" s="112"/>
      <c r="K781" s="113" t="s">
        <v>291</v>
      </c>
      <c r="L781" s="114">
        <f>SUM(L782)</f>
        <v>0</v>
      </c>
      <c r="M781" s="114">
        <f>SUM(M782)</f>
        <v>0</v>
      </c>
      <c r="N781" s="114">
        <f>SUM(N782)</f>
        <v>0</v>
      </c>
    </row>
    <row r="782" spans="1:15" hidden="1" x14ac:dyDescent="0.25">
      <c r="A782" s="69">
        <f t="shared" si="152"/>
        <v>3</v>
      </c>
      <c r="B782" s="70" t="str">
        <f t="shared" si="153"/>
        <v xml:space="preserve"> </v>
      </c>
      <c r="C782" s="85" t="str">
        <f t="shared" si="145"/>
        <v xml:space="preserve">  </v>
      </c>
      <c r="D782" s="85" t="str">
        <f t="shared" si="146"/>
        <v xml:space="preserve">  </v>
      </c>
      <c r="E782" s="86"/>
      <c r="F782" s="87"/>
      <c r="G782" s="88"/>
      <c r="H782" s="89">
        <v>3</v>
      </c>
      <c r="I782" s="90"/>
      <c r="J782" s="90"/>
      <c r="K782" s="91" t="s">
        <v>143</v>
      </c>
      <c r="L782" s="116">
        <f>SUM(L783)</f>
        <v>0</v>
      </c>
      <c r="M782" s="116">
        <f t="shared" ref="M782:N782" si="154">SUM(M783)</f>
        <v>0</v>
      </c>
      <c r="N782" s="116">
        <f t="shared" si="154"/>
        <v>0</v>
      </c>
    </row>
    <row r="783" spans="1:15" hidden="1" x14ac:dyDescent="0.25">
      <c r="A783" s="69">
        <f t="shared" si="152"/>
        <v>32</v>
      </c>
      <c r="B783" s="70" t="str">
        <f t="shared" si="153"/>
        <v xml:space="preserve"> </v>
      </c>
      <c r="C783" s="85" t="str">
        <f t="shared" si="145"/>
        <v xml:space="preserve">  </v>
      </c>
      <c r="D783" s="85" t="str">
        <f t="shared" si="146"/>
        <v xml:space="preserve">  </v>
      </c>
      <c r="E783" s="86"/>
      <c r="F783" s="87"/>
      <c r="G783" s="88"/>
      <c r="H783" s="89">
        <v>32</v>
      </c>
      <c r="I783" s="90"/>
      <c r="J783" s="90"/>
      <c r="K783" s="91" t="s">
        <v>144</v>
      </c>
      <c r="L783" s="116">
        <f>SUM(L784)</f>
        <v>0</v>
      </c>
      <c r="M783" s="116">
        <f>SUM(M784)</f>
        <v>0</v>
      </c>
      <c r="N783" s="116">
        <f>SUM(N784)</f>
        <v>0</v>
      </c>
    </row>
    <row r="784" spans="1:15" hidden="1" x14ac:dyDescent="0.25">
      <c r="A784" s="69">
        <f t="shared" si="152"/>
        <v>322</v>
      </c>
      <c r="B784" s="70" t="str">
        <f t="shared" si="153"/>
        <v xml:space="preserve"> </v>
      </c>
      <c r="C784" s="85" t="str">
        <f t="shared" si="145"/>
        <v xml:space="preserve">  </v>
      </c>
      <c r="D784" s="85" t="str">
        <f t="shared" si="146"/>
        <v xml:space="preserve">  </v>
      </c>
      <c r="E784" s="86"/>
      <c r="F784" s="87"/>
      <c r="G784" s="88"/>
      <c r="H784" s="89">
        <v>322</v>
      </c>
      <c r="I784" s="90"/>
      <c r="J784" s="90"/>
      <c r="K784" s="91" t="s">
        <v>154</v>
      </c>
      <c r="L784" s="116">
        <f>SUM(L785:L785)</f>
        <v>0</v>
      </c>
      <c r="M784" s="116">
        <f>SUM(M785:M785)</f>
        <v>0</v>
      </c>
      <c r="N784" s="116">
        <f>SUM(N785:N785)</f>
        <v>0</v>
      </c>
      <c r="O784" s="122"/>
    </row>
    <row r="785" spans="1:15" hidden="1" x14ac:dyDescent="0.25">
      <c r="A785" s="69">
        <f t="shared" si="152"/>
        <v>3222</v>
      </c>
      <c r="B785" s="70">
        <f t="shared" si="153"/>
        <v>52</v>
      </c>
      <c r="C785" s="85" t="str">
        <f t="shared" si="145"/>
        <v>091</v>
      </c>
      <c r="D785" s="85" t="str">
        <f t="shared" si="146"/>
        <v>0912</v>
      </c>
      <c r="E785" s="86" t="s">
        <v>131</v>
      </c>
      <c r="F785" s="109" t="s">
        <v>287</v>
      </c>
      <c r="G785" s="170">
        <v>52</v>
      </c>
      <c r="H785" s="89">
        <v>3222</v>
      </c>
      <c r="I785" s="119">
        <v>1783</v>
      </c>
      <c r="J785" s="120">
        <v>1361</v>
      </c>
      <c r="K785" s="91" t="s">
        <v>197</v>
      </c>
      <c r="L785" s="121"/>
      <c r="M785" s="121"/>
      <c r="N785" s="121"/>
      <c r="O785" s="180">
        <v>527</v>
      </c>
    </row>
    <row r="786" spans="1:15" hidden="1" x14ac:dyDescent="0.25">
      <c r="C786" s="85"/>
      <c r="D786" s="85"/>
      <c r="E786" s="134"/>
      <c r="F786" s="135"/>
      <c r="G786" s="136"/>
      <c r="H786" s="166"/>
      <c r="I786" s="138"/>
      <c r="J786" s="138"/>
      <c r="K786" s="140"/>
      <c r="L786" s="181"/>
      <c r="M786" s="181"/>
      <c r="N786" s="181"/>
      <c r="O786" s="180"/>
    </row>
    <row r="787" spans="1:15" hidden="1" x14ac:dyDescent="0.25">
      <c r="A787" s="69" t="str">
        <f t="shared" si="152"/>
        <v>T 1207 21</v>
      </c>
      <c r="B787" s="70" t="str">
        <f t="shared" si="153"/>
        <v xml:space="preserve"> </v>
      </c>
      <c r="C787" s="85" t="str">
        <f t="shared" si="145"/>
        <v xml:space="preserve">  </v>
      </c>
      <c r="D787" s="85" t="str">
        <f t="shared" si="146"/>
        <v xml:space="preserve">  </v>
      </c>
      <c r="E787" s="108" t="s">
        <v>131</v>
      </c>
      <c r="F787" s="109">
        <v>11</v>
      </c>
      <c r="G787" s="182"/>
      <c r="H787" s="123" t="s">
        <v>292</v>
      </c>
      <c r="I787" s="112"/>
      <c r="J787" s="112"/>
      <c r="K787" s="113" t="s">
        <v>293</v>
      </c>
      <c r="L787" s="114">
        <f>SUM(L788)</f>
        <v>0</v>
      </c>
      <c r="M787" s="114">
        <f>SUM(M788)</f>
        <v>0</v>
      </c>
      <c r="N787" s="114">
        <f>SUM(N788)</f>
        <v>0</v>
      </c>
      <c r="O787" s="122"/>
    </row>
    <row r="788" spans="1:15" hidden="1" x14ac:dyDescent="0.25">
      <c r="A788" s="69">
        <f t="shared" si="152"/>
        <v>3</v>
      </c>
      <c r="B788" s="70" t="str">
        <f t="shared" si="153"/>
        <v xml:space="preserve"> </v>
      </c>
      <c r="C788" s="85" t="str">
        <f t="shared" si="145"/>
        <v xml:space="preserve">  </v>
      </c>
      <c r="D788" s="85" t="str">
        <f t="shared" si="146"/>
        <v xml:space="preserve">  </v>
      </c>
      <c r="E788" s="86"/>
      <c r="F788" s="87"/>
      <c r="G788" s="88"/>
      <c r="H788" s="89">
        <v>3</v>
      </c>
      <c r="I788" s="90"/>
      <c r="J788" s="90"/>
      <c r="K788" s="91" t="s">
        <v>143</v>
      </c>
      <c r="L788" s="116">
        <f t="shared" ref="L788:N788" si="155">SUM(L789,L796)</f>
        <v>0</v>
      </c>
      <c r="M788" s="116">
        <f t="shared" si="155"/>
        <v>0</v>
      </c>
      <c r="N788" s="116">
        <f t="shared" si="155"/>
        <v>0</v>
      </c>
    </row>
    <row r="789" spans="1:15" hidden="1" x14ac:dyDescent="0.25">
      <c r="A789" s="69">
        <f t="shared" si="152"/>
        <v>31</v>
      </c>
      <c r="B789" s="70" t="str">
        <f t="shared" si="153"/>
        <v xml:space="preserve"> </v>
      </c>
      <c r="C789" s="85" t="str">
        <f t="shared" si="145"/>
        <v xml:space="preserve">  </v>
      </c>
      <c r="D789" s="85" t="str">
        <f t="shared" si="146"/>
        <v xml:space="preserve">  </v>
      </c>
      <c r="E789" s="86"/>
      <c r="F789" s="87"/>
      <c r="G789" s="88"/>
      <c r="H789" s="89">
        <v>31</v>
      </c>
      <c r="I789" s="90"/>
      <c r="J789" s="90"/>
      <c r="K789" s="91" t="s">
        <v>210</v>
      </c>
      <c r="L789" s="116">
        <f>SUM(L790,L792,L794)</f>
        <v>0</v>
      </c>
      <c r="M789" s="116">
        <f>SUM(M790,M792,M794)</f>
        <v>0</v>
      </c>
      <c r="N789" s="116">
        <f>SUM(N790,N792,N794)</f>
        <v>0</v>
      </c>
    </row>
    <row r="790" spans="1:15" hidden="1" x14ac:dyDescent="0.25">
      <c r="A790" s="69">
        <f t="shared" si="152"/>
        <v>311</v>
      </c>
      <c r="B790" s="70" t="str">
        <f t="shared" si="153"/>
        <v xml:space="preserve"> </v>
      </c>
      <c r="C790" s="85" t="str">
        <f t="shared" si="145"/>
        <v xml:space="preserve">  </v>
      </c>
      <c r="D790" s="85" t="str">
        <f t="shared" si="146"/>
        <v xml:space="preserve">  </v>
      </c>
      <c r="E790" s="86"/>
      <c r="F790" s="87"/>
      <c r="G790" s="88"/>
      <c r="H790" s="89">
        <v>311</v>
      </c>
      <c r="I790" s="90"/>
      <c r="J790" s="90"/>
      <c r="K790" s="91" t="s">
        <v>211</v>
      </c>
      <c r="L790" s="116">
        <f>SUM(L791)</f>
        <v>0</v>
      </c>
      <c r="M790" s="116">
        <f>SUM(M791)</f>
        <v>0</v>
      </c>
      <c r="N790" s="116">
        <f>SUM(N791)</f>
        <v>0</v>
      </c>
    </row>
    <row r="791" spans="1:15" hidden="1" x14ac:dyDescent="0.25">
      <c r="A791" s="69">
        <f t="shared" si="152"/>
        <v>3111</v>
      </c>
      <c r="B791" s="70">
        <f t="shared" si="153"/>
        <v>11</v>
      </c>
      <c r="C791" s="85" t="str">
        <f t="shared" si="145"/>
        <v>091</v>
      </c>
      <c r="D791" s="85" t="str">
        <f t="shared" si="146"/>
        <v>0912</v>
      </c>
      <c r="E791" s="86" t="s">
        <v>131</v>
      </c>
      <c r="F791" s="87">
        <v>11</v>
      </c>
      <c r="G791" s="88">
        <v>11</v>
      </c>
      <c r="H791" s="89">
        <v>3111</v>
      </c>
      <c r="I791" s="120">
        <v>1784</v>
      </c>
      <c r="J791" s="120">
        <v>1363</v>
      </c>
      <c r="K791" s="91" t="s">
        <v>212</v>
      </c>
      <c r="L791" s="121"/>
      <c r="M791" s="121"/>
      <c r="N791" s="121"/>
    </row>
    <row r="792" spans="1:15" hidden="1" x14ac:dyDescent="0.25">
      <c r="A792" s="69">
        <f t="shared" si="152"/>
        <v>312</v>
      </c>
      <c r="B792" s="70" t="str">
        <f t="shared" si="153"/>
        <v xml:space="preserve"> </v>
      </c>
      <c r="C792" s="85" t="str">
        <f t="shared" si="145"/>
        <v xml:space="preserve">  </v>
      </c>
      <c r="D792" s="85" t="str">
        <f t="shared" si="146"/>
        <v xml:space="preserve">  </v>
      </c>
      <c r="E792" s="86"/>
      <c r="F792" s="87"/>
      <c r="G792" s="88"/>
      <c r="H792" s="89">
        <v>312</v>
      </c>
      <c r="I792" s="90"/>
      <c r="J792" s="90"/>
      <c r="K792" s="91" t="s">
        <v>215</v>
      </c>
      <c r="L792" s="116">
        <f>SUM(L793)</f>
        <v>0</v>
      </c>
      <c r="M792" s="116">
        <f>SUM(M793)</f>
        <v>0</v>
      </c>
      <c r="N792" s="116">
        <f>SUM(N793)</f>
        <v>0</v>
      </c>
    </row>
    <row r="793" spans="1:15" hidden="1" x14ac:dyDescent="0.25">
      <c r="A793" s="69">
        <f t="shared" si="152"/>
        <v>3121</v>
      </c>
      <c r="B793" s="70">
        <f t="shared" si="153"/>
        <v>11</v>
      </c>
      <c r="C793" s="85" t="str">
        <f t="shared" si="145"/>
        <v>091</v>
      </c>
      <c r="D793" s="85" t="str">
        <f t="shared" si="146"/>
        <v>0912</v>
      </c>
      <c r="E793" s="86" t="s">
        <v>131</v>
      </c>
      <c r="F793" s="87">
        <v>11</v>
      </c>
      <c r="G793" s="88">
        <v>11</v>
      </c>
      <c r="H793" s="89">
        <v>3121</v>
      </c>
      <c r="I793" s="120">
        <v>1785</v>
      </c>
      <c r="J793" s="120">
        <v>1364</v>
      </c>
      <c r="K793" s="91" t="s">
        <v>215</v>
      </c>
      <c r="L793" s="121"/>
      <c r="M793" s="121"/>
      <c r="N793" s="121"/>
    </row>
    <row r="794" spans="1:15" hidden="1" x14ac:dyDescent="0.25">
      <c r="A794" s="69">
        <f t="shared" si="152"/>
        <v>313</v>
      </c>
      <c r="B794" s="70" t="str">
        <f t="shared" si="153"/>
        <v xml:space="preserve"> </v>
      </c>
      <c r="C794" s="85" t="str">
        <f t="shared" si="145"/>
        <v xml:space="preserve">  </v>
      </c>
      <c r="D794" s="85" t="str">
        <f t="shared" si="146"/>
        <v xml:space="preserve">  </v>
      </c>
      <c r="E794" s="86"/>
      <c r="F794" s="87"/>
      <c r="G794" s="88"/>
      <c r="H794" s="89">
        <v>313</v>
      </c>
      <c r="I794" s="90"/>
      <c r="J794" s="90"/>
      <c r="K794" s="91" t="s">
        <v>216</v>
      </c>
      <c r="L794" s="116">
        <f>SUM(L795:L795)</f>
        <v>0</v>
      </c>
      <c r="M794" s="116">
        <f>SUM(M795:M795)</f>
        <v>0</v>
      </c>
      <c r="N794" s="116">
        <f>SUM(N795:N795)</f>
        <v>0</v>
      </c>
    </row>
    <row r="795" spans="1:15" ht="25.5" hidden="1" x14ac:dyDescent="0.25">
      <c r="A795" s="69">
        <f t="shared" si="152"/>
        <v>3132</v>
      </c>
      <c r="B795" s="70">
        <f t="shared" si="153"/>
        <v>11</v>
      </c>
      <c r="C795" s="85" t="str">
        <f t="shared" si="145"/>
        <v>091</v>
      </c>
      <c r="D795" s="85" t="str">
        <f t="shared" si="146"/>
        <v>0912</v>
      </c>
      <c r="E795" s="86" t="s">
        <v>131</v>
      </c>
      <c r="F795" s="87">
        <v>11</v>
      </c>
      <c r="G795" s="88">
        <v>11</v>
      </c>
      <c r="H795" s="89">
        <v>3132</v>
      </c>
      <c r="I795" s="120">
        <v>1786</v>
      </c>
      <c r="J795" s="120">
        <v>1365</v>
      </c>
      <c r="K795" s="91" t="s">
        <v>217</v>
      </c>
      <c r="L795" s="121"/>
      <c r="M795" s="121"/>
      <c r="N795" s="121"/>
    </row>
    <row r="796" spans="1:15" hidden="1" x14ac:dyDescent="0.25">
      <c r="A796" s="69">
        <f t="shared" si="152"/>
        <v>32</v>
      </c>
      <c r="B796" s="70" t="str">
        <f t="shared" si="153"/>
        <v xml:space="preserve"> </v>
      </c>
      <c r="C796" s="85" t="str">
        <f t="shared" si="145"/>
        <v xml:space="preserve">  </v>
      </c>
      <c r="D796" s="85" t="str">
        <f t="shared" si="146"/>
        <v xml:space="preserve">  </v>
      </c>
      <c r="E796" s="86"/>
      <c r="F796" s="87"/>
      <c r="G796" s="88"/>
      <c r="H796" s="89">
        <v>32</v>
      </c>
      <c r="I796" s="90"/>
      <c r="J796" s="90"/>
      <c r="K796" s="91" t="s">
        <v>144</v>
      </c>
      <c r="L796" s="116">
        <f t="shared" ref="L796:N796" si="156">SUM(L797,L800)</f>
        <v>0</v>
      </c>
      <c r="M796" s="116">
        <f t="shared" si="156"/>
        <v>0</v>
      </c>
      <c r="N796" s="116">
        <f t="shared" si="156"/>
        <v>0</v>
      </c>
    </row>
    <row r="797" spans="1:15" hidden="1" x14ac:dyDescent="0.25">
      <c r="A797" s="69">
        <f t="shared" si="152"/>
        <v>321</v>
      </c>
      <c r="B797" s="70" t="str">
        <f t="shared" si="153"/>
        <v xml:space="preserve"> </v>
      </c>
      <c r="C797" s="85" t="str">
        <f t="shared" si="145"/>
        <v xml:space="preserve">  </v>
      </c>
      <c r="D797" s="85" t="str">
        <f t="shared" si="146"/>
        <v xml:space="preserve">  </v>
      </c>
      <c r="E797" s="86"/>
      <c r="F797" s="87"/>
      <c r="G797" s="88"/>
      <c r="H797" s="89">
        <v>321</v>
      </c>
      <c r="I797" s="90"/>
      <c r="J797" s="90"/>
      <c r="K797" s="91" t="s">
        <v>150</v>
      </c>
      <c r="L797" s="116">
        <f>SUM(L798:L799)</f>
        <v>0</v>
      </c>
      <c r="M797" s="116">
        <f>SUM(M798:M799)</f>
        <v>0</v>
      </c>
      <c r="N797" s="116">
        <f>SUM(N798:N799)</f>
        <v>0</v>
      </c>
    </row>
    <row r="798" spans="1:15" hidden="1" x14ac:dyDescent="0.25">
      <c r="A798" s="69">
        <f t="shared" si="152"/>
        <v>3211</v>
      </c>
      <c r="B798" s="70">
        <f t="shared" si="153"/>
        <v>11</v>
      </c>
      <c r="C798" s="85" t="str">
        <f t="shared" si="145"/>
        <v>091</v>
      </c>
      <c r="D798" s="85" t="str">
        <f t="shared" si="146"/>
        <v>0912</v>
      </c>
      <c r="E798" s="86" t="s">
        <v>131</v>
      </c>
      <c r="F798" s="87">
        <v>11</v>
      </c>
      <c r="G798" s="88">
        <v>11</v>
      </c>
      <c r="H798" s="89">
        <v>3211</v>
      </c>
      <c r="I798" s="120">
        <v>1787</v>
      </c>
      <c r="J798" s="120">
        <v>1366</v>
      </c>
      <c r="K798" s="91" t="s">
        <v>151</v>
      </c>
      <c r="L798" s="121"/>
      <c r="M798" s="121"/>
      <c r="N798" s="121"/>
    </row>
    <row r="799" spans="1:15" ht="25.5" hidden="1" x14ac:dyDescent="0.25">
      <c r="A799" s="69">
        <f t="shared" si="152"/>
        <v>3212</v>
      </c>
      <c r="B799" s="70">
        <f t="shared" si="153"/>
        <v>11</v>
      </c>
      <c r="C799" s="85" t="str">
        <f t="shared" si="145"/>
        <v>091</v>
      </c>
      <c r="D799" s="85" t="str">
        <f t="shared" si="146"/>
        <v>0912</v>
      </c>
      <c r="E799" s="86" t="s">
        <v>131</v>
      </c>
      <c r="F799" s="87">
        <v>11</v>
      </c>
      <c r="G799" s="88">
        <v>11</v>
      </c>
      <c r="H799" s="89">
        <v>3212</v>
      </c>
      <c r="I799" s="120">
        <v>1788</v>
      </c>
      <c r="J799" s="120">
        <v>1367</v>
      </c>
      <c r="K799" s="91" t="s">
        <v>200</v>
      </c>
      <c r="L799" s="121"/>
      <c r="M799" s="121"/>
      <c r="N799" s="121"/>
    </row>
    <row r="800" spans="1:15" hidden="1" x14ac:dyDescent="0.25">
      <c r="A800" s="69">
        <f t="shared" si="152"/>
        <v>322</v>
      </c>
      <c r="B800" s="70" t="str">
        <f t="shared" si="153"/>
        <v xml:space="preserve"> </v>
      </c>
      <c r="C800" s="85" t="str">
        <f t="shared" si="145"/>
        <v xml:space="preserve">  </v>
      </c>
      <c r="D800" s="85" t="str">
        <f t="shared" si="146"/>
        <v xml:space="preserve">  </v>
      </c>
      <c r="E800" s="86"/>
      <c r="F800" s="87"/>
      <c r="G800" s="88"/>
      <c r="H800" s="89">
        <v>322</v>
      </c>
      <c r="I800" s="90"/>
      <c r="J800" s="90"/>
      <c r="K800" s="91" t="s">
        <v>154</v>
      </c>
      <c r="L800" s="116">
        <f t="shared" ref="L800:N800" si="157">SUM(L801)</f>
        <v>0</v>
      </c>
      <c r="M800" s="116">
        <f t="shared" si="157"/>
        <v>0</v>
      </c>
      <c r="N800" s="116">
        <f t="shared" si="157"/>
        <v>0</v>
      </c>
    </row>
    <row r="801" spans="1:15" hidden="1" x14ac:dyDescent="0.25">
      <c r="A801" s="69">
        <f t="shared" si="152"/>
        <v>3222</v>
      </c>
      <c r="B801" s="70">
        <f t="shared" si="153"/>
        <v>11</v>
      </c>
      <c r="C801" s="85" t="str">
        <f t="shared" si="145"/>
        <v>091</v>
      </c>
      <c r="D801" s="85" t="str">
        <f t="shared" si="146"/>
        <v>0912</v>
      </c>
      <c r="E801" s="86" t="s">
        <v>131</v>
      </c>
      <c r="F801" s="87">
        <v>11</v>
      </c>
      <c r="G801" s="88">
        <v>11</v>
      </c>
      <c r="H801" s="89">
        <v>3222</v>
      </c>
      <c r="I801" s="120">
        <v>1789</v>
      </c>
      <c r="J801" s="120">
        <v>1368</v>
      </c>
      <c r="K801" s="91" t="s">
        <v>197</v>
      </c>
      <c r="L801" s="121"/>
      <c r="M801" s="121"/>
      <c r="N801" s="121"/>
    </row>
    <row r="802" spans="1:15" hidden="1" x14ac:dyDescent="0.25">
      <c r="A802" s="69">
        <f t="shared" si="152"/>
        <v>0</v>
      </c>
      <c r="B802" s="70" t="str">
        <f t="shared" si="153"/>
        <v xml:space="preserve"> </v>
      </c>
      <c r="C802" s="85" t="str">
        <f t="shared" si="145"/>
        <v xml:space="preserve">  </v>
      </c>
      <c r="D802" s="85" t="str">
        <f t="shared" si="146"/>
        <v xml:space="preserve">  </v>
      </c>
      <c r="E802" s="86"/>
      <c r="F802" s="87"/>
      <c r="G802" s="88"/>
      <c r="H802" s="89"/>
      <c r="I802" s="90"/>
      <c r="J802" s="90"/>
      <c r="K802" s="91"/>
      <c r="L802" s="116"/>
      <c r="M802" s="116"/>
      <c r="N802" s="116"/>
    </row>
    <row r="803" spans="1:15" hidden="1" x14ac:dyDescent="0.25">
      <c r="A803" s="69" t="str">
        <f t="shared" si="152"/>
        <v>T 1207 22</v>
      </c>
      <c r="B803" s="70" t="str">
        <f t="shared" si="153"/>
        <v xml:space="preserve"> </v>
      </c>
      <c r="C803" s="85" t="str">
        <f t="shared" si="145"/>
        <v xml:space="preserve">  </v>
      </c>
      <c r="D803" s="85" t="str">
        <f t="shared" si="146"/>
        <v xml:space="preserve">  </v>
      </c>
      <c r="E803" s="108" t="s">
        <v>131</v>
      </c>
      <c r="F803" s="109" t="s">
        <v>294</v>
      </c>
      <c r="G803" s="110"/>
      <c r="H803" s="123" t="s">
        <v>295</v>
      </c>
      <c r="I803" s="112"/>
      <c r="J803" s="112"/>
      <c r="K803" s="113" t="s">
        <v>296</v>
      </c>
      <c r="L803" s="114">
        <f t="shared" ref="L803:N803" si="158">SUM(L804)</f>
        <v>0</v>
      </c>
      <c r="M803" s="114">
        <f t="shared" si="158"/>
        <v>0</v>
      </c>
      <c r="N803" s="114">
        <f t="shared" si="158"/>
        <v>0</v>
      </c>
      <c r="O803" s="122"/>
    </row>
    <row r="804" spans="1:15" hidden="1" x14ac:dyDescent="0.25">
      <c r="A804" s="69">
        <f t="shared" si="152"/>
        <v>3</v>
      </c>
      <c r="B804" s="70" t="str">
        <f t="shared" si="153"/>
        <v xml:space="preserve"> </v>
      </c>
      <c r="C804" s="85" t="str">
        <f t="shared" si="145"/>
        <v xml:space="preserve">  </v>
      </c>
      <c r="D804" s="85" t="str">
        <f t="shared" si="146"/>
        <v xml:space="preserve">  </v>
      </c>
      <c r="E804" s="86"/>
      <c r="F804" s="87"/>
      <c r="G804" s="88"/>
      <c r="H804" s="89">
        <v>3</v>
      </c>
      <c r="I804" s="90"/>
      <c r="J804" s="90"/>
      <c r="K804" s="91" t="s">
        <v>143</v>
      </c>
      <c r="L804" s="116">
        <f>SUM(L805,L810)</f>
        <v>0</v>
      </c>
      <c r="M804" s="116">
        <f>SUM(M805,M810)</f>
        <v>0</v>
      </c>
      <c r="N804" s="116">
        <f>SUM(N805,N810)</f>
        <v>0</v>
      </c>
      <c r="O804" s="122"/>
    </row>
    <row r="805" spans="1:15" hidden="1" x14ac:dyDescent="0.25">
      <c r="A805" s="69">
        <f t="shared" si="152"/>
        <v>31</v>
      </c>
      <c r="B805" s="70" t="str">
        <f t="shared" si="153"/>
        <v xml:space="preserve"> </v>
      </c>
      <c r="C805" s="85" t="str">
        <f t="shared" si="145"/>
        <v xml:space="preserve">  </v>
      </c>
      <c r="D805" s="85" t="str">
        <f t="shared" si="146"/>
        <v xml:space="preserve">  </v>
      </c>
      <c r="E805" s="86"/>
      <c r="F805" s="87"/>
      <c r="G805" s="88"/>
      <c r="H805" s="89">
        <v>31</v>
      </c>
      <c r="I805" s="90"/>
      <c r="J805" s="90"/>
      <c r="K805" s="91" t="s">
        <v>210</v>
      </c>
      <c r="L805" s="116">
        <f>SUM(L806,L808)</f>
        <v>0</v>
      </c>
      <c r="M805" s="116">
        <f>SUM(M806,M808)</f>
        <v>0</v>
      </c>
      <c r="N805" s="116">
        <f>SUM(N806,N808)</f>
        <v>0</v>
      </c>
      <c r="O805" s="122"/>
    </row>
    <row r="806" spans="1:15" hidden="1" x14ac:dyDescent="0.25">
      <c r="A806" s="69">
        <f t="shared" si="152"/>
        <v>311</v>
      </c>
      <c r="B806" s="70" t="str">
        <f t="shared" si="153"/>
        <v xml:space="preserve"> </v>
      </c>
      <c r="C806" s="85" t="str">
        <f t="shared" si="145"/>
        <v xml:space="preserve">  </v>
      </c>
      <c r="D806" s="85" t="str">
        <f t="shared" si="146"/>
        <v xml:space="preserve">  </v>
      </c>
      <c r="E806" s="86"/>
      <c r="F806" s="87"/>
      <c r="G806" s="88"/>
      <c r="H806" s="89">
        <v>311</v>
      </c>
      <c r="I806" s="90"/>
      <c r="J806" s="90"/>
      <c r="K806" s="91" t="s">
        <v>211</v>
      </c>
      <c r="L806" s="116">
        <f t="shared" ref="L806:N806" si="159">SUM(L807)</f>
        <v>0</v>
      </c>
      <c r="M806" s="116">
        <f t="shared" si="159"/>
        <v>0</v>
      </c>
      <c r="N806" s="116">
        <f t="shared" si="159"/>
        <v>0</v>
      </c>
      <c r="O806" s="122"/>
    </row>
    <row r="807" spans="1:15" hidden="1" x14ac:dyDescent="0.25">
      <c r="A807" s="69">
        <f t="shared" si="152"/>
        <v>3111</v>
      </c>
      <c r="B807" s="70">
        <f t="shared" si="153"/>
        <v>11</v>
      </c>
      <c r="C807" s="85" t="str">
        <f t="shared" si="145"/>
        <v>091</v>
      </c>
      <c r="D807" s="85" t="str">
        <f t="shared" si="146"/>
        <v>0912</v>
      </c>
      <c r="E807" s="86" t="s">
        <v>131</v>
      </c>
      <c r="F807" s="87">
        <v>11</v>
      </c>
      <c r="G807" s="88">
        <v>11</v>
      </c>
      <c r="H807" s="89">
        <v>3111</v>
      </c>
      <c r="I807" s="120">
        <v>1790</v>
      </c>
      <c r="J807" s="120">
        <v>1369</v>
      </c>
      <c r="K807" s="91" t="s">
        <v>212</v>
      </c>
      <c r="L807" s="121"/>
      <c r="M807" s="121"/>
      <c r="N807" s="121"/>
      <c r="O807" s="122"/>
    </row>
    <row r="808" spans="1:15" hidden="1" x14ac:dyDescent="0.25">
      <c r="A808" s="69">
        <f t="shared" si="152"/>
        <v>313</v>
      </c>
      <c r="B808" s="70" t="str">
        <f t="shared" si="153"/>
        <v xml:space="preserve"> </v>
      </c>
      <c r="C808" s="85" t="str">
        <f t="shared" si="145"/>
        <v xml:space="preserve">  </v>
      </c>
      <c r="D808" s="85" t="str">
        <f t="shared" si="146"/>
        <v xml:space="preserve">  </v>
      </c>
      <c r="E808" s="86"/>
      <c r="F808" s="87"/>
      <c r="G808" s="88"/>
      <c r="H808" s="89">
        <v>313</v>
      </c>
      <c r="I808" s="90"/>
      <c r="J808" s="90"/>
      <c r="K808" s="91" t="s">
        <v>216</v>
      </c>
      <c r="L808" s="116">
        <f>SUM(L809:L809)</f>
        <v>0</v>
      </c>
      <c r="M808" s="116">
        <f>SUM(M809:M809)</f>
        <v>0</v>
      </c>
      <c r="N808" s="116">
        <f>SUM(N809:N809)</f>
        <v>0</v>
      </c>
      <c r="O808" s="122"/>
    </row>
    <row r="809" spans="1:15" ht="25.5" hidden="1" x14ac:dyDescent="0.25">
      <c r="A809" s="69">
        <f t="shared" si="152"/>
        <v>3132</v>
      </c>
      <c r="B809" s="70">
        <f t="shared" si="153"/>
        <v>11</v>
      </c>
      <c r="C809" s="85" t="str">
        <f t="shared" si="145"/>
        <v>091</v>
      </c>
      <c r="D809" s="85" t="str">
        <f t="shared" si="146"/>
        <v>0912</v>
      </c>
      <c r="E809" s="86" t="s">
        <v>131</v>
      </c>
      <c r="F809" s="87">
        <v>11</v>
      </c>
      <c r="G809" s="88">
        <v>11</v>
      </c>
      <c r="H809" s="89">
        <v>3132</v>
      </c>
      <c r="I809" s="120">
        <v>1791</v>
      </c>
      <c r="J809" s="120">
        <v>1370</v>
      </c>
      <c r="K809" s="91" t="s">
        <v>217</v>
      </c>
      <c r="L809" s="121"/>
      <c r="M809" s="121"/>
      <c r="N809" s="121"/>
      <c r="O809" s="122"/>
    </row>
    <row r="810" spans="1:15" hidden="1" x14ac:dyDescent="0.25">
      <c r="A810" s="69">
        <f t="shared" si="152"/>
        <v>32</v>
      </c>
      <c r="B810" s="70" t="str">
        <f t="shared" si="153"/>
        <v xml:space="preserve"> </v>
      </c>
      <c r="C810" s="85" t="str">
        <f t="shared" si="145"/>
        <v xml:space="preserve">  </v>
      </c>
      <c r="D810" s="85" t="str">
        <f t="shared" si="146"/>
        <v xml:space="preserve">  </v>
      </c>
      <c r="E810" s="86"/>
      <c r="F810" s="87"/>
      <c r="G810" s="88"/>
      <c r="H810" s="89">
        <v>32</v>
      </c>
      <c r="I810" s="90"/>
      <c r="J810" s="90"/>
      <c r="K810" s="91" t="s">
        <v>144</v>
      </c>
      <c r="L810" s="116">
        <f>SUM(L811,L814,L818)</f>
        <v>0</v>
      </c>
      <c r="M810" s="116">
        <f>SUM(M811,M814,M818)</f>
        <v>0</v>
      </c>
      <c r="N810" s="116">
        <f>SUM(N811,N814,N818)</f>
        <v>0</v>
      </c>
      <c r="O810" s="122"/>
    </row>
    <row r="811" spans="1:15" hidden="1" x14ac:dyDescent="0.25">
      <c r="A811" s="69">
        <f t="shared" si="152"/>
        <v>322</v>
      </c>
      <c r="B811" s="70" t="str">
        <f t="shared" si="153"/>
        <v xml:space="preserve"> </v>
      </c>
      <c r="C811" s="85" t="str">
        <f t="shared" si="145"/>
        <v xml:space="preserve">  </v>
      </c>
      <c r="D811" s="85" t="str">
        <f t="shared" si="146"/>
        <v xml:space="preserve">  </v>
      </c>
      <c r="E811" s="86"/>
      <c r="F811" s="87"/>
      <c r="G811" s="88"/>
      <c r="H811" s="89">
        <v>322</v>
      </c>
      <c r="I811" s="90"/>
      <c r="J811" s="90"/>
      <c r="K811" s="91" t="s">
        <v>154</v>
      </c>
      <c r="L811" s="116">
        <f>SUM(L812:L813)</f>
        <v>0</v>
      </c>
      <c r="M811" s="116">
        <f>SUM(M812:M813)</f>
        <v>0</v>
      </c>
      <c r="N811" s="116">
        <f>SUM(N812:N813)</f>
        <v>0</v>
      </c>
      <c r="O811" s="122"/>
    </row>
    <row r="812" spans="1:15" ht="25.5" hidden="1" x14ac:dyDescent="0.25">
      <c r="A812" s="69">
        <f t="shared" si="152"/>
        <v>3221</v>
      </c>
      <c r="B812" s="70">
        <f t="shared" si="153"/>
        <v>11</v>
      </c>
      <c r="C812" s="85" t="str">
        <f t="shared" ref="C812:C847" si="160">IF(I812&gt;0,LEFT(E812,3),"  ")</f>
        <v>091</v>
      </c>
      <c r="D812" s="85" t="str">
        <f t="shared" ref="D812:D847" si="161">IF(I812&gt;0,LEFT(E812,4),"  ")</f>
        <v>0912</v>
      </c>
      <c r="E812" s="86" t="s">
        <v>131</v>
      </c>
      <c r="F812" s="87">
        <v>11</v>
      </c>
      <c r="G812" s="88">
        <v>11</v>
      </c>
      <c r="H812" s="89">
        <v>3221</v>
      </c>
      <c r="I812" s="120">
        <v>1792</v>
      </c>
      <c r="J812" s="120">
        <v>1371</v>
      </c>
      <c r="K812" s="91" t="s">
        <v>155</v>
      </c>
      <c r="L812" s="121"/>
      <c r="M812" s="121"/>
      <c r="N812" s="121"/>
      <c r="O812" s="122"/>
    </row>
    <row r="813" spans="1:15" hidden="1" x14ac:dyDescent="0.25">
      <c r="A813" s="69">
        <f t="shared" si="152"/>
        <v>3222</v>
      </c>
      <c r="B813" s="70">
        <f t="shared" si="153"/>
        <v>11</v>
      </c>
      <c r="C813" s="85" t="str">
        <f t="shared" si="160"/>
        <v>091</v>
      </c>
      <c r="D813" s="85" t="str">
        <f t="shared" si="161"/>
        <v>0912</v>
      </c>
      <c r="E813" s="86" t="s">
        <v>131</v>
      </c>
      <c r="F813" s="87">
        <v>11</v>
      </c>
      <c r="G813" s="88">
        <v>11</v>
      </c>
      <c r="H813" s="89">
        <v>3222</v>
      </c>
      <c r="I813" s="120">
        <v>1793</v>
      </c>
      <c r="J813" s="120">
        <v>1372</v>
      </c>
      <c r="K813" s="91" t="s">
        <v>197</v>
      </c>
      <c r="L813" s="121"/>
      <c r="M813" s="121"/>
      <c r="N813" s="121"/>
      <c r="O813" s="122"/>
    </row>
    <row r="814" spans="1:15" hidden="1" x14ac:dyDescent="0.25">
      <c r="A814" s="69">
        <f t="shared" si="152"/>
        <v>323</v>
      </c>
      <c r="B814" s="70" t="str">
        <f t="shared" si="153"/>
        <v xml:space="preserve"> </v>
      </c>
      <c r="C814" s="85" t="str">
        <f t="shared" si="160"/>
        <v xml:space="preserve">  </v>
      </c>
      <c r="D814" s="85" t="str">
        <f t="shared" si="161"/>
        <v xml:space="preserve">  </v>
      </c>
      <c r="E814" s="86"/>
      <c r="F814" s="87"/>
      <c r="G814" s="88"/>
      <c r="H814" s="89">
        <v>323</v>
      </c>
      <c r="I814" s="90"/>
      <c r="J814" s="90"/>
      <c r="K814" s="91" t="s">
        <v>145</v>
      </c>
      <c r="L814" s="116">
        <f>SUM(L815:L817)</f>
        <v>0</v>
      </c>
      <c r="M814" s="116">
        <f>SUM(M815:M817)</f>
        <v>0</v>
      </c>
      <c r="N814" s="116">
        <f>SUM(N815:N817)</f>
        <v>0</v>
      </c>
      <c r="O814" s="122"/>
    </row>
    <row r="815" spans="1:15" hidden="1" x14ac:dyDescent="0.25">
      <c r="A815" s="69">
        <f t="shared" si="152"/>
        <v>3231</v>
      </c>
      <c r="B815" s="70">
        <f t="shared" si="153"/>
        <v>11</v>
      </c>
      <c r="C815" s="85" t="str">
        <f t="shared" si="160"/>
        <v>091</v>
      </c>
      <c r="D815" s="85" t="str">
        <f t="shared" si="161"/>
        <v>0912</v>
      </c>
      <c r="E815" s="86" t="s">
        <v>131</v>
      </c>
      <c r="F815" s="87">
        <v>11</v>
      </c>
      <c r="G815" s="88">
        <v>11</v>
      </c>
      <c r="H815" s="89">
        <v>3231</v>
      </c>
      <c r="I815" s="120">
        <v>1794</v>
      </c>
      <c r="J815" s="120">
        <v>1373</v>
      </c>
      <c r="K815" s="91" t="s">
        <v>160</v>
      </c>
      <c r="L815" s="121"/>
      <c r="M815" s="121"/>
      <c r="N815" s="121"/>
      <c r="O815" s="122"/>
    </row>
    <row r="816" spans="1:15" hidden="1" x14ac:dyDescent="0.25">
      <c r="A816" s="69">
        <f t="shared" si="152"/>
        <v>3233</v>
      </c>
      <c r="B816" s="70">
        <f t="shared" si="153"/>
        <v>11</v>
      </c>
      <c r="C816" s="85" t="str">
        <f t="shared" si="160"/>
        <v>091</v>
      </c>
      <c r="D816" s="85" t="str">
        <f t="shared" si="161"/>
        <v>0912</v>
      </c>
      <c r="E816" s="86" t="s">
        <v>131</v>
      </c>
      <c r="F816" s="87">
        <v>11</v>
      </c>
      <c r="G816" s="88">
        <v>11</v>
      </c>
      <c r="H816" s="89">
        <v>3233</v>
      </c>
      <c r="I816" s="120">
        <v>1795</v>
      </c>
      <c r="J816" s="120">
        <v>1374</v>
      </c>
      <c r="K816" s="91" t="s">
        <v>161</v>
      </c>
      <c r="L816" s="121"/>
      <c r="M816" s="121"/>
      <c r="N816" s="121"/>
      <c r="O816" s="122"/>
    </row>
    <row r="817" spans="1:15" hidden="1" x14ac:dyDescent="0.25">
      <c r="A817" s="69">
        <f t="shared" si="152"/>
        <v>3237</v>
      </c>
      <c r="B817" s="70">
        <f t="shared" si="153"/>
        <v>11</v>
      </c>
      <c r="C817" s="85" t="str">
        <f t="shared" si="160"/>
        <v>091</v>
      </c>
      <c r="D817" s="85" t="str">
        <f t="shared" si="161"/>
        <v>0912</v>
      </c>
      <c r="E817" s="86" t="s">
        <v>131</v>
      </c>
      <c r="F817" s="87">
        <v>11</v>
      </c>
      <c r="G817" s="88">
        <v>11</v>
      </c>
      <c r="H817" s="89">
        <v>3237</v>
      </c>
      <c r="I817" s="120">
        <v>1796</v>
      </c>
      <c r="J817" s="120">
        <v>1375</v>
      </c>
      <c r="K817" s="127" t="s">
        <v>147</v>
      </c>
      <c r="L817" s="121"/>
      <c r="M817" s="121"/>
      <c r="N817" s="121"/>
      <c r="O817" s="122"/>
    </row>
    <row r="818" spans="1:15" ht="25.5" hidden="1" x14ac:dyDescent="0.25">
      <c r="A818" s="69">
        <f t="shared" si="152"/>
        <v>329</v>
      </c>
      <c r="B818" s="70" t="str">
        <f t="shared" si="153"/>
        <v xml:space="preserve"> </v>
      </c>
      <c r="C818" s="85" t="str">
        <f t="shared" si="160"/>
        <v xml:space="preserve">  </v>
      </c>
      <c r="D818" s="85" t="str">
        <f t="shared" si="161"/>
        <v xml:space="preserve">  </v>
      </c>
      <c r="E818" s="86"/>
      <c r="F818" s="87"/>
      <c r="G818" s="88"/>
      <c r="H818" s="89">
        <v>329</v>
      </c>
      <c r="I818" s="90"/>
      <c r="J818" s="90"/>
      <c r="K818" s="91" t="s">
        <v>169</v>
      </c>
      <c r="L818" s="116">
        <f>SUM(L819:L820)</f>
        <v>0</v>
      </c>
      <c r="M818" s="116">
        <f>SUM(M819:M820)</f>
        <v>0</v>
      </c>
      <c r="N818" s="116">
        <f>SUM(N819:N820)</f>
        <v>0</v>
      </c>
      <c r="O818" s="122"/>
    </row>
    <row r="819" spans="1:15" hidden="1" x14ac:dyDescent="0.25">
      <c r="A819" s="69">
        <f t="shared" si="152"/>
        <v>3293</v>
      </c>
      <c r="B819" s="70">
        <f t="shared" si="153"/>
        <v>11</v>
      </c>
      <c r="C819" s="85" t="str">
        <f t="shared" si="160"/>
        <v>091</v>
      </c>
      <c r="D819" s="85" t="str">
        <f t="shared" si="161"/>
        <v>0912</v>
      </c>
      <c r="E819" s="86" t="s">
        <v>131</v>
      </c>
      <c r="F819" s="87">
        <v>11</v>
      </c>
      <c r="G819" s="88">
        <v>11</v>
      </c>
      <c r="H819" s="89">
        <v>3293</v>
      </c>
      <c r="I819" s="120">
        <v>1797</v>
      </c>
      <c r="J819" s="120">
        <v>1376</v>
      </c>
      <c r="K819" s="91" t="s">
        <v>171</v>
      </c>
      <c r="L819" s="121"/>
      <c r="M819" s="121"/>
      <c r="N819" s="121"/>
      <c r="O819" s="122"/>
    </row>
    <row r="820" spans="1:15" ht="25.5" hidden="1" x14ac:dyDescent="0.25">
      <c r="A820" s="69">
        <f t="shared" si="152"/>
        <v>3299</v>
      </c>
      <c r="B820" s="70">
        <f t="shared" si="153"/>
        <v>11</v>
      </c>
      <c r="C820" s="85" t="str">
        <f t="shared" si="160"/>
        <v>091</v>
      </c>
      <c r="D820" s="85" t="str">
        <f t="shared" si="161"/>
        <v>0912</v>
      </c>
      <c r="E820" s="86" t="s">
        <v>131</v>
      </c>
      <c r="F820" s="87">
        <v>11</v>
      </c>
      <c r="G820" s="88">
        <v>11</v>
      </c>
      <c r="H820" s="89">
        <v>3299</v>
      </c>
      <c r="I820" s="120">
        <v>1798</v>
      </c>
      <c r="J820" s="120">
        <v>1377</v>
      </c>
      <c r="K820" s="91" t="s">
        <v>169</v>
      </c>
      <c r="L820" s="121"/>
      <c r="M820" s="121"/>
      <c r="N820" s="121"/>
      <c r="O820" s="122"/>
    </row>
    <row r="821" spans="1:15" hidden="1" x14ac:dyDescent="0.25">
      <c r="A821" s="69">
        <f t="shared" si="152"/>
        <v>0</v>
      </c>
      <c r="B821" s="70" t="str">
        <f t="shared" si="153"/>
        <v xml:space="preserve"> </v>
      </c>
      <c r="C821" s="85" t="str">
        <f t="shared" si="160"/>
        <v xml:space="preserve">  </v>
      </c>
      <c r="D821" s="85" t="str">
        <f t="shared" si="161"/>
        <v xml:space="preserve">  </v>
      </c>
      <c r="E821" s="86"/>
      <c r="F821" s="87"/>
      <c r="G821" s="88"/>
      <c r="H821" s="89"/>
      <c r="I821" s="90"/>
      <c r="J821" s="90"/>
      <c r="K821" s="91"/>
      <c r="L821" s="116"/>
      <c r="M821" s="116"/>
      <c r="N821" s="116"/>
      <c r="O821" s="122"/>
    </row>
    <row r="822" spans="1:15" ht="25.5" hidden="1" x14ac:dyDescent="0.25">
      <c r="A822" s="69" t="str">
        <f t="shared" si="152"/>
        <v>T 1207 24</v>
      </c>
      <c r="B822" s="70" t="str">
        <f t="shared" si="153"/>
        <v xml:space="preserve"> </v>
      </c>
      <c r="C822" s="85" t="str">
        <f t="shared" si="160"/>
        <v xml:space="preserve">  </v>
      </c>
      <c r="D822" s="85" t="str">
        <f t="shared" si="161"/>
        <v xml:space="preserve">  </v>
      </c>
      <c r="E822" s="108" t="s">
        <v>131</v>
      </c>
      <c r="F822" s="109">
        <v>11</v>
      </c>
      <c r="G822" s="110"/>
      <c r="H822" s="183" t="s">
        <v>297</v>
      </c>
      <c r="I822" s="112"/>
      <c r="J822" s="112"/>
      <c r="K822" s="184" t="s">
        <v>298</v>
      </c>
      <c r="L822" s="114">
        <f>SUM(L823)</f>
        <v>0</v>
      </c>
      <c r="M822" s="114">
        <f>SUM(M823)</f>
        <v>0</v>
      </c>
      <c r="N822" s="114">
        <f t="shared" ref="N822" si="162">SUM(N823)</f>
        <v>0</v>
      </c>
    </row>
    <row r="823" spans="1:15" hidden="1" x14ac:dyDescent="0.25">
      <c r="A823" s="69">
        <f t="shared" si="152"/>
        <v>3</v>
      </c>
      <c r="B823" s="70" t="str">
        <f t="shared" si="153"/>
        <v xml:space="preserve"> </v>
      </c>
      <c r="C823" s="85" t="str">
        <f t="shared" si="160"/>
        <v xml:space="preserve">  </v>
      </c>
      <c r="D823" s="85" t="str">
        <f t="shared" si="161"/>
        <v xml:space="preserve">  </v>
      </c>
      <c r="E823" s="86"/>
      <c r="F823" s="87"/>
      <c r="G823" s="88"/>
      <c r="H823" s="89">
        <v>3</v>
      </c>
      <c r="I823" s="90"/>
      <c r="J823" s="90"/>
      <c r="K823" s="91" t="s">
        <v>143</v>
      </c>
      <c r="L823" s="116">
        <f>SUM(L824,L831)</f>
        <v>0</v>
      </c>
      <c r="M823" s="116">
        <f t="shared" ref="M823:N823" si="163">SUM(M824,M831)</f>
        <v>0</v>
      </c>
      <c r="N823" s="116">
        <f t="shared" si="163"/>
        <v>0</v>
      </c>
      <c r="O823" s="122"/>
    </row>
    <row r="824" spans="1:15" hidden="1" x14ac:dyDescent="0.25">
      <c r="A824" s="69">
        <f t="shared" si="152"/>
        <v>31</v>
      </c>
      <c r="B824" s="70" t="str">
        <f t="shared" si="153"/>
        <v xml:space="preserve"> </v>
      </c>
      <c r="C824" s="85" t="str">
        <f t="shared" si="160"/>
        <v xml:space="preserve">  </v>
      </c>
      <c r="D824" s="85" t="str">
        <f t="shared" si="161"/>
        <v xml:space="preserve">  </v>
      </c>
      <c r="E824" s="86"/>
      <c r="F824" s="87"/>
      <c r="G824" s="88"/>
      <c r="H824" s="89">
        <v>31</v>
      </c>
      <c r="I824" s="90"/>
      <c r="J824" s="90"/>
      <c r="K824" s="91" t="s">
        <v>210</v>
      </c>
      <c r="L824" s="116">
        <f>SUM(L825,L827,L829)</f>
        <v>0</v>
      </c>
      <c r="M824" s="116">
        <f t="shared" ref="M824:N824" si="164">SUM(M825,M827,M829)</f>
        <v>0</v>
      </c>
      <c r="N824" s="116">
        <f t="shared" si="164"/>
        <v>0</v>
      </c>
      <c r="O824" s="122"/>
    </row>
    <row r="825" spans="1:15" hidden="1" x14ac:dyDescent="0.25">
      <c r="A825" s="69">
        <f t="shared" si="152"/>
        <v>311</v>
      </c>
      <c r="B825" s="70" t="str">
        <f t="shared" si="153"/>
        <v xml:space="preserve"> </v>
      </c>
      <c r="C825" s="85" t="str">
        <f t="shared" si="160"/>
        <v xml:space="preserve">  </v>
      </c>
      <c r="D825" s="85" t="str">
        <f t="shared" si="161"/>
        <v xml:space="preserve">  </v>
      </c>
      <c r="E825" s="86"/>
      <c r="F825" s="87"/>
      <c r="G825" s="88"/>
      <c r="H825" s="89">
        <v>311</v>
      </c>
      <c r="I825" s="90"/>
      <c r="J825" s="90"/>
      <c r="K825" s="91" t="s">
        <v>211</v>
      </c>
      <c r="L825" s="116">
        <f>SUM(L826)</f>
        <v>0</v>
      </c>
      <c r="M825" s="116">
        <f t="shared" ref="M825:N825" si="165">SUM(M826)</f>
        <v>0</v>
      </c>
      <c r="N825" s="116">
        <f t="shared" si="165"/>
        <v>0</v>
      </c>
    </row>
    <row r="826" spans="1:15" hidden="1" x14ac:dyDescent="0.25">
      <c r="A826" s="69">
        <f t="shared" si="152"/>
        <v>3111</v>
      </c>
      <c r="B826" s="70">
        <f t="shared" si="153"/>
        <v>11</v>
      </c>
      <c r="C826" s="85" t="str">
        <f t="shared" si="160"/>
        <v>091</v>
      </c>
      <c r="D826" s="85" t="str">
        <f t="shared" si="161"/>
        <v>0912</v>
      </c>
      <c r="E826" s="86" t="s">
        <v>131</v>
      </c>
      <c r="F826" s="87">
        <v>11</v>
      </c>
      <c r="G826" s="88">
        <v>11</v>
      </c>
      <c r="H826" s="89">
        <v>3111</v>
      </c>
      <c r="I826" s="119">
        <v>1799</v>
      </c>
      <c r="J826" s="120">
        <v>1378</v>
      </c>
      <c r="K826" s="91" t="s">
        <v>212</v>
      </c>
      <c r="L826" s="121"/>
      <c r="M826" s="121"/>
      <c r="N826" s="121"/>
      <c r="O826" s="122"/>
    </row>
    <row r="827" spans="1:15" hidden="1" x14ac:dyDescent="0.25">
      <c r="A827" s="69">
        <f t="shared" si="152"/>
        <v>312</v>
      </c>
      <c r="B827" s="70" t="str">
        <f t="shared" si="153"/>
        <v xml:space="preserve"> </v>
      </c>
      <c r="C827" s="85" t="str">
        <f t="shared" si="160"/>
        <v xml:space="preserve">  </v>
      </c>
      <c r="D827" s="85" t="str">
        <f t="shared" si="161"/>
        <v xml:space="preserve">  </v>
      </c>
      <c r="E827" s="86"/>
      <c r="F827" s="87"/>
      <c r="G827" s="88"/>
      <c r="H827" s="89">
        <v>312</v>
      </c>
      <c r="I827" s="141"/>
      <c r="J827" s="90"/>
      <c r="K827" s="91" t="s">
        <v>215</v>
      </c>
      <c r="L827" s="116">
        <f>SUM(L828)</f>
        <v>0</v>
      </c>
      <c r="M827" s="116">
        <f>SUM(M828)</f>
        <v>0</v>
      </c>
      <c r="N827" s="116">
        <f>SUM(N828)</f>
        <v>0</v>
      </c>
    </row>
    <row r="828" spans="1:15" hidden="1" x14ac:dyDescent="0.25">
      <c r="A828" s="69">
        <f t="shared" si="152"/>
        <v>3121</v>
      </c>
      <c r="B828" s="70">
        <f t="shared" si="153"/>
        <v>11</v>
      </c>
      <c r="C828" s="85" t="str">
        <f t="shared" si="160"/>
        <v>091</v>
      </c>
      <c r="D828" s="85" t="str">
        <f t="shared" si="161"/>
        <v>0912</v>
      </c>
      <c r="E828" s="86" t="s">
        <v>131</v>
      </c>
      <c r="F828" s="87">
        <v>11</v>
      </c>
      <c r="G828" s="88">
        <v>11</v>
      </c>
      <c r="H828" s="89">
        <v>3121</v>
      </c>
      <c r="I828" s="119">
        <v>1800</v>
      </c>
      <c r="J828" s="120">
        <v>1378</v>
      </c>
      <c r="K828" s="91" t="s">
        <v>215</v>
      </c>
      <c r="L828" s="121"/>
      <c r="M828" s="121"/>
      <c r="N828" s="121"/>
      <c r="O828" s="122"/>
    </row>
    <row r="829" spans="1:15" hidden="1" x14ac:dyDescent="0.25">
      <c r="A829" s="69">
        <f t="shared" si="152"/>
        <v>313</v>
      </c>
      <c r="B829" s="70" t="str">
        <f t="shared" si="153"/>
        <v xml:space="preserve"> </v>
      </c>
      <c r="C829" s="85" t="str">
        <f t="shared" si="160"/>
        <v xml:space="preserve">  </v>
      </c>
      <c r="D829" s="85" t="str">
        <f t="shared" si="161"/>
        <v xml:space="preserve">  </v>
      </c>
      <c r="E829" s="86"/>
      <c r="F829" s="87"/>
      <c r="G829" s="88"/>
      <c r="H829" s="89">
        <v>313</v>
      </c>
      <c r="I829" s="141"/>
      <c r="J829" s="90"/>
      <c r="K829" s="91" t="s">
        <v>216</v>
      </c>
      <c r="L829" s="116">
        <f>SUM(L830)</f>
        <v>0</v>
      </c>
      <c r="M829" s="116">
        <f>SUM(M830)</f>
        <v>0</v>
      </c>
      <c r="N829" s="116">
        <f>SUM(N830)</f>
        <v>0</v>
      </c>
      <c r="O829" s="122"/>
    </row>
    <row r="830" spans="1:15" ht="25.5" hidden="1" x14ac:dyDescent="0.25">
      <c r="A830" s="69">
        <f t="shared" si="152"/>
        <v>3132</v>
      </c>
      <c r="B830" s="70">
        <f t="shared" si="153"/>
        <v>11</v>
      </c>
      <c r="C830" s="85" t="str">
        <f t="shared" si="160"/>
        <v>091</v>
      </c>
      <c r="D830" s="85" t="str">
        <f t="shared" si="161"/>
        <v>0912</v>
      </c>
      <c r="E830" s="86" t="s">
        <v>131</v>
      </c>
      <c r="F830" s="87">
        <v>11</v>
      </c>
      <c r="G830" s="88">
        <v>11</v>
      </c>
      <c r="H830" s="89">
        <v>3132</v>
      </c>
      <c r="I830" s="119">
        <v>1801</v>
      </c>
      <c r="J830" s="120">
        <v>1379</v>
      </c>
      <c r="K830" s="91" t="s">
        <v>217</v>
      </c>
      <c r="L830" s="121"/>
      <c r="M830" s="121"/>
      <c r="N830" s="121"/>
    </row>
    <row r="831" spans="1:15" hidden="1" x14ac:dyDescent="0.25">
      <c r="A831" s="69">
        <f t="shared" si="152"/>
        <v>32</v>
      </c>
      <c r="B831" s="70" t="str">
        <f t="shared" si="153"/>
        <v xml:space="preserve"> </v>
      </c>
      <c r="C831" s="85" t="str">
        <f t="shared" si="160"/>
        <v xml:space="preserve">  </v>
      </c>
      <c r="D831" s="85" t="str">
        <f t="shared" si="161"/>
        <v xml:space="preserve">  </v>
      </c>
      <c r="E831" s="86"/>
      <c r="F831" s="87"/>
      <c r="G831" s="88"/>
      <c r="H831" s="89">
        <v>32</v>
      </c>
      <c r="I831" s="141"/>
      <c r="J831" s="90"/>
      <c r="K831" s="91" t="s">
        <v>144</v>
      </c>
      <c r="L831" s="116">
        <f>SUM(L832,L834,L837)</f>
        <v>0</v>
      </c>
      <c r="M831" s="116">
        <f t="shared" ref="M831:N831" si="166">SUM(M832,M834,M837)</f>
        <v>0</v>
      </c>
      <c r="N831" s="116">
        <f t="shared" si="166"/>
        <v>0</v>
      </c>
      <c r="O831" s="122"/>
    </row>
    <row r="832" spans="1:15" hidden="1" x14ac:dyDescent="0.25">
      <c r="A832" s="69">
        <f t="shared" si="152"/>
        <v>321</v>
      </c>
      <c r="B832" s="70" t="str">
        <f t="shared" si="153"/>
        <v xml:space="preserve"> </v>
      </c>
      <c r="C832" s="85" t="str">
        <f t="shared" si="160"/>
        <v xml:space="preserve">  </v>
      </c>
      <c r="D832" s="85" t="str">
        <f t="shared" si="161"/>
        <v xml:space="preserve">  </v>
      </c>
      <c r="E832" s="86"/>
      <c r="F832" s="87"/>
      <c r="G832" s="88"/>
      <c r="H832" s="89">
        <v>321</v>
      </c>
      <c r="I832" s="141"/>
      <c r="J832" s="90"/>
      <c r="K832" s="91" t="s">
        <v>150</v>
      </c>
      <c r="L832" s="116">
        <f>SUM(L833)</f>
        <v>0</v>
      </c>
      <c r="M832" s="116">
        <f t="shared" ref="M832:N832" si="167">SUM(M833)</f>
        <v>0</v>
      </c>
      <c r="N832" s="116">
        <f t="shared" si="167"/>
        <v>0</v>
      </c>
    </row>
    <row r="833" spans="1:15" ht="25.5" hidden="1" x14ac:dyDescent="0.25">
      <c r="A833" s="69">
        <f t="shared" si="152"/>
        <v>3212</v>
      </c>
      <c r="B833" s="70">
        <f t="shared" si="153"/>
        <v>11</v>
      </c>
      <c r="C833" s="85" t="str">
        <f t="shared" si="160"/>
        <v>091</v>
      </c>
      <c r="D833" s="85" t="str">
        <f t="shared" si="161"/>
        <v>0912</v>
      </c>
      <c r="E833" s="86" t="s">
        <v>131</v>
      </c>
      <c r="F833" s="87">
        <v>11</v>
      </c>
      <c r="G833" s="88">
        <v>11</v>
      </c>
      <c r="H833" s="89">
        <v>3212</v>
      </c>
      <c r="I833" s="119">
        <v>1802</v>
      </c>
      <c r="J833" s="120" t="s">
        <v>271</v>
      </c>
      <c r="K833" s="91" t="s">
        <v>200</v>
      </c>
      <c r="L833" s="121"/>
      <c r="M833" s="121"/>
      <c r="N833" s="121"/>
      <c r="O833" s="122"/>
    </row>
    <row r="834" spans="1:15" hidden="1" x14ac:dyDescent="0.25">
      <c r="A834" s="69">
        <f t="shared" si="152"/>
        <v>322</v>
      </c>
      <c r="B834" s="70" t="str">
        <f t="shared" si="153"/>
        <v xml:space="preserve"> </v>
      </c>
      <c r="C834" s="85" t="str">
        <f t="shared" si="160"/>
        <v xml:space="preserve">  </v>
      </c>
      <c r="D834" s="85" t="str">
        <f t="shared" si="161"/>
        <v xml:space="preserve">  </v>
      </c>
      <c r="E834" s="86"/>
      <c r="F834" s="87"/>
      <c r="G834" s="88"/>
      <c r="H834" s="89">
        <v>322</v>
      </c>
      <c r="I834" s="141"/>
      <c r="J834" s="90"/>
      <c r="K834" s="91" t="s">
        <v>154</v>
      </c>
      <c r="L834" s="116">
        <f>SUM(L835:L836)</f>
        <v>0</v>
      </c>
      <c r="M834" s="116">
        <f t="shared" ref="M834:N834" si="168">SUM(M835:M836)</f>
        <v>0</v>
      </c>
      <c r="N834" s="116">
        <f t="shared" si="168"/>
        <v>0</v>
      </c>
    </row>
    <row r="835" spans="1:15" ht="25.5" hidden="1" x14ac:dyDescent="0.25">
      <c r="A835" s="69">
        <f t="shared" si="152"/>
        <v>3221</v>
      </c>
      <c r="B835" s="70">
        <f t="shared" si="153"/>
        <v>11</v>
      </c>
      <c r="C835" s="85" t="str">
        <f t="shared" si="160"/>
        <v>091</v>
      </c>
      <c r="D835" s="85" t="str">
        <f t="shared" si="161"/>
        <v>0912</v>
      </c>
      <c r="E835" s="86" t="s">
        <v>131</v>
      </c>
      <c r="F835" s="87">
        <v>11</v>
      </c>
      <c r="G835" s="88">
        <v>11</v>
      </c>
      <c r="H835" s="89">
        <v>3221</v>
      </c>
      <c r="I835" s="119">
        <v>1803</v>
      </c>
      <c r="J835" s="120" t="s">
        <v>271</v>
      </c>
      <c r="K835" s="91" t="s">
        <v>155</v>
      </c>
      <c r="L835" s="121"/>
      <c r="M835" s="121"/>
      <c r="N835" s="121"/>
      <c r="O835" s="122"/>
    </row>
    <row r="836" spans="1:15" hidden="1" x14ac:dyDescent="0.25">
      <c r="A836" s="69">
        <f t="shared" si="152"/>
        <v>3222</v>
      </c>
      <c r="B836" s="70">
        <f t="shared" si="153"/>
        <v>11</v>
      </c>
      <c r="C836" s="85" t="str">
        <f t="shared" si="160"/>
        <v>091</v>
      </c>
      <c r="D836" s="85" t="str">
        <f t="shared" si="161"/>
        <v>0912</v>
      </c>
      <c r="E836" s="86" t="s">
        <v>131</v>
      </c>
      <c r="F836" s="87">
        <v>11</v>
      </c>
      <c r="G836" s="88">
        <v>11</v>
      </c>
      <c r="H836" s="89">
        <v>3222</v>
      </c>
      <c r="I836" s="119">
        <v>1804</v>
      </c>
      <c r="J836" s="120" t="s">
        <v>271</v>
      </c>
      <c r="K836" s="91" t="s">
        <v>197</v>
      </c>
      <c r="L836" s="121"/>
      <c r="M836" s="121"/>
      <c r="N836" s="121"/>
      <c r="O836" s="122"/>
    </row>
    <row r="837" spans="1:15" ht="25.5" hidden="1" x14ac:dyDescent="0.25">
      <c r="A837" s="69">
        <f t="shared" si="152"/>
        <v>329</v>
      </c>
      <c r="B837" s="70" t="str">
        <f t="shared" si="153"/>
        <v xml:space="preserve"> </v>
      </c>
      <c r="C837" s="85" t="str">
        <f t="shared" si="160"/>
        <v xml:space="preserve">  </v>
      </c>
      <c r="D837" s="85" t="str">
        <f t="shared" si="161"/>
        <v xml:space="preserve">  </v>
      </c>
      <c r="E837" s="86"/>
      <c r="F837" s="87"/>
      <c r="G837" s="88"/>
      <c r="H837" s="89">
        <v>329</v>
      </c>
      <c r="I837" s="141"/>
      <c r="J837" s="90"/>
      <c r="K837" s="91" t="s">
        <v>169</v>
      </c>
      <c r="L837" s="116">
        <f>SUM(L838:L839)</f>
        <v>0</v>
      </c>
      <c r="M837" s="116">
        <f t="shared" ref="M837:N837" si="169">SUM(M838:M839)</f>
        <v>0</v>
      </c>
      <c r="N837" s="116">
        <f t="shared" si="169"/>
        <v>0</v>
      </c>
      <c r="O837" s="122"/>
    </row>
    <row r="838" spans="1:15" hidden="1" x14ac:dyDescent="0.25">
      <c r="A838" s="69">
        <f t="shared" si="152"/>
        <v>3293</v>
      </c>
      <c r="B838" s="70">
        <f t="shared" si="153"/>
        <v>11</v>
      </c>
      <c r="C838" s="85" t="str">
        <f t="shared" si="160"/>
        <v xml:space="preserve">  </v>
      </c>
      <c r="D838" s="85" t="str">
        <f t="shared" si="161"/>
        <v xml:space="preserve">  </v>
      </c>
      <c r="E838" s="86" t="s">
        <v>131</v>
      </c>
      <c r="F838" s="87">
        <v>11</v>
      </c>
      <c r="G838" s="88">
        <v>11</v>
      </c>
      <c r="H838" s="89">
        <v>3293</v>
      </c>
      <c r="I838" s="119">
        <v>0</v>
      </c>
      <c r="J838" s="120" t="s">
        <v>271</v>
      </c>
      <c r="K838" s="91" t="s">
        <v>171</v>
      </c>
      <c r="L838" s="121"/>
      <c r="M838" s="121"/>
      <c r="N838" s="121"/>
    </row>
    <row r="839" spans="1:15" ht="25.5" hidden="1" x14ac:dyDescent="0.25">
      <c r="A839" s="69">
        <f t="shared" si="152"/>
        <v>3299</v>
      </c>
      <c r="B839" s="70">
        <f t="shared" si="153"/>
        <v>11</v>
      </c>
      <c r="C839" s="85" t="str">
        <f t="shared" si="160"/>
        <v>091</v>
      </c>
      <c r="D839" s="85" t="str">
        <f t="shared" si="161"/>
        <v>0912</v>
      </c>
      <c r="E839" s="86" t="s">
        <v>131</v>
      </c>
      <c r="F839" s="87">
        <v>11</v>
      </c>
      <c r="G839" s="88">
        <v>11</v>
      </c>
      <c r="H839" s="89">
        <v>3299</v>
      </c>
      <c r="I839" s="119">
        <v>1805</v>
      </c>
      <c r="J839" s="120" t="s">
        <v>271</v>
      </c>
      <c r="K839" s="91" t="s">
        <v>169</v>
      </c>
      <c r="L839" s="121"/>
      <c r="M839" s="121"/>
      <c r="N839" s="121"/>
    </row>
    <row r="840" spans="1:15" hidden="1" x14ac:dyDescent="0.25">
      <c r="O840" s="190"/>
    </row>
    <row r="841" spans="1:15" ht="38.25" hidden="1" x14ac:dyDescent="0.25">
      <c r="A841" s="69" t="str">
        <f t="shared" si="152"/>
        <v>T 1207 23</v>
      </c>
      <c r="B841" s="70" t="str">
        <f t="shared" si="153"/>
        <v xml:space="preserve"> </v>
      </c>
      <c r="C841" s="85" t="str">
        <f t="shared" si="160"/>
        <v xml:space="preserve">  </v>
      </c>
      <c r="D841" s="85" t="str">
        <f t="shared" si="161"/>
        <v xml:space="preserve">  </v>
      </c>
      <c r="E841" s="108" t="s">
        <v>299</v>
      </c>
      <c r="F841" s="109">
        <v>11</v>
      </c>
      <c r="G841" s="110"/>
      <c r="H841" s="123" t="s">
        <v>300</v>
      </c>
      <c r="I841" s="112"/>
      <c r="J841" s="112"/>
      <c r="K841" s="113" t="s">
        <v>301</v>
      </c>
      <c r="L841" s="114">
        <f t="shared" ref="L841:N842" si="170">SUM(L842)</f>
        <v>0</v>
      </c>
      <c r="M841" s="114">
        <f t="shared" si="170"/>
        <v>0</v>
      </c>
      <c r="N841" s="114">
        <f t="shared" si="170"/>
        <v>0</v>
      </c>
    </row>
    <row r="842" spans="1:15" hidden="1" x14ac:dyDescent="0.25">
      <c r="A842" s="69">
        <f t="shared" si="152"/>
        <v>3</v>
      </c>
      <c r="B842" s="70" t="str">
        <f t="shared" si="153"/>
        <v xml:space="preserve"> </v>
      </c>
      <c r="C842" s="85" t="str">
        <f t="shared" si="160"/>
        <v xml:space="preserve">  </v>
      </c>
      <c r="D842" s="85" t="str">
        <f t="shared" si="161"/>
        <v xml:space="preserve">  </v>
      </c>
      <c r="E842" s="86"/>
      <c r="F842" s="87"/>
      <c r="G842" s="88"/>
      <c r="H842" s="89">
        <v>3</v>
      </c>
      <c r="I842" s="90"/>
      <c r="J842" s="90"/>
      <c r="K842" s="91" t="s">
        <v>143</v>
      </c>
      <c r="L842" s="116">
        <f t="shared" si="170"/>
        <v>0</v>
      </c>
      <c r="M842" s="116">
        <f t="shared" si="170"/>
        <v>0</v>
      </c>
      <c r="N842" s="116">
        <f t="shared" si="170"/>
        <v>0</v>
      </c>
      <c r="O842" s="122"/>
    </row>
    <row r="843" spans="1:15" hidden="1" x14ac:dyDescent="0.25">
      <c r="A843" s="69">
        <f t="shared" si="152"/>
        <v>32</v>
      </c>
      <c r="B843" s="70" t="str">
        <f t="shared" si="153"/>
        <v xml:space="preserve"> </v>
      </c>
      <c r="C843" s="85" t="str">
        <f t="shared" si="160"/>
        <v xml:space="preserve">  </v>
      </c>
      <c r="D843" s="85" t="str">
        <f t="shared" si="161"/>
        <v xml:space="preserve">  </v>
      </c>
      <c r="E843" s="86"/>
      <c r="F843" s="87"/>
      <c r="G843" s="88"/>
      <c r="H843" s="89">
        <v>32</v>
      </c>
      <c r="I843" s="90"/>
      <c r="J843" s="90"/>
      <c r="K843" s="91" t="s">
        <v>144</v>
      </c>
      <c r="L843" s="116">
        <f>SUM(L844,L846)</f>
        <v>0</v>
      </c>
      <c r="M843" s="116">
        <f>SUM(M844,M846)</f>
        <v>0</v>
      </c>
      <c r="N843" s="116">
        <f>SUM(N844,N846)</f>
        <v>0</v>
      </c>
      <c r="O843" s="122"/>
    </row>
    <row r="844" spans="1:15" hidden="1" x14ac:dyDescent="0.25">
      <c r="A844" s="69">
        <f t="shared" si="152"/>
        <v>323</v>
      </c>
      <c r="B844" s="70" t="str">
        <f t="shared" si="153"/>
        <v xml:space="preserve"> </v>
      </c>
      <c r="C844" s="85" t="str">
        <f t="shared" si="160"/>
        <v xml:space="preserve">  </v>
      </c>
      <c r="D844" s="85" t="str">
        <f t="shared" si="161"/>
        <v xml:space="preserve">  </v>
      </c>
      <c r="E844" s="86"/>
      <c r="F844" s="87"/>
      <c r="G844" s="88"/>
      <c r="H844" s="89">
        <v>323</v>
      </c>
      <c r="I844" s="90"/>
      <c r="J844" s="90"/>
      <c r="K844" s="91" t="s">
        <v>145</v>
      </c>
      <c r="L844" s="116">
        <f>SUM(L845)</f>
        <v>0</v>
      </c>
      <c r="M844" s="116">
        <f>SUM(M845)</f>
        <v>0</v>
      </c>
      <c r="N844" s="116">
        <f>SUM(N845)</f>
        <v>0</v>
      </c>
    </row>
    <row r="845" spans="1:15" hidden="1" x14ac:dyDescent="0.25">
      <c r="A845" s="69">
        <f t="shared" si="152"/>
        <v>3237</v>
      </c>
      <c r="B845" s="70">
        <f t="shared" si="153"/>
        <v>11</v>
      </c>
      <c r="C845" s="85" t="str">
        <f t="shared" si="160"/>
        <v>062</v>
      </c>
      <c r="D845" s="85" t="str">
        <f t="shared" si="161"/>
        <v>0620</v>
      </c>
      <c r="E845" s="86" t="s">
        <v>299</v>
      </c>
      <c r="F845" s="87">
        <v>11</v>
      </c>
      <c r="G845" s="88">
        <v>11</v>
      </c>
      <c r="H845" s="89">
        <v>3237</v>
      </c>
      <c r="I845" s="120">
        <v>1806</v>
      </c>
      <c r="J845" s="120">
        <v>1378</v>
      </c>
      <c r="K845" s="91" t="s">
        <v>165</v>
      </c>
      <c r="L845" s="121"/>
      <c r="M845" s="121"/>
      <c r="N845" s="121"/>
      <c r="O845" s="122"/>
    </row>
    <row r="846" spans="1:15" ht="25.5" hidden="1" x14ac:dyDescent="0.25">
      <c r="A846" s="69">
        <f t="shared" si="152"/>
        <v>329</v>
      </c>
      <c r="B846" s="70" t="str">
        <f t="shared" si="153"/>
        <v xml:space="preserve"> </v>
      </c>
      <c r="C846" s="85" t="str">
        <f t="shared" si="160"/>
        <v xml:space="preserve">  </v>
      </c>
      <c r="D846" s="85" t="str">
        <f t="shared" si="161"/>
        <v xml:space="preserve">  </v>
      </c>
      <c r="E846" s="86"/>
      <c r="F846" s="87"/>
      <c r="G846" s="88"/>
      <c r="H846" s="89">
        <v>329</v>
      </c>
      <c r="I846" s="90"/>
      <c r="J846" s="90"/>
      <c r="K846" s="91" t="s">
        <v>169</v>
      </c>
      <c r="L846" s="116">
        <f>SUM(L847)</f>
        <v>0</v>
      </c>
      <c r="M846" s="116">
        <f>SUM(M847)</f>
        <v>0</v>
      </c>
      <c r="N846" s="116">
        <f>SUM(N847)</f>
        <v>0</v>
      </c>
      <c r="O846" s="122"/>
    </row>
    <row r="847" spans="1:15" hidden="1" x14ac:dyDescent="0.25">
      <c r="A847" s="69">
        <f t="shared" si="152"/>
        <v>3295</v>
      </c>
      <c r="B847" s="70">
        <f t="shared" si="153"/>
        <v>11</v>
      </c>
      <c r="C847" s="85" t="str">
        <f t="shared" si="160"/>
        <v>062</v>
      </c>
      <c r="D847" s="85" t="str">
        <f t="shared" si="161"/>
        <v>0620</v>
      </c>
      <c r="E847" s="86" t="s">
        <v>299</v>
      </c>
      <c r="F847" s="87">
        <v>11</v>
      </c>
      <c r="G847" s="88">
        <v>11</v>
      </c>
      <c r="H847" s="89">
        <v>3295</v>
      </c>
      <c r="I847" s="120">
        <v>1807</v>
      </c>
      <c r="J847" s="120">
        <v>1379</v>
      </c>
      <c r="K847" s="91" t="s">
        <v>173</v>
      </c>
      <c r="L847" s="121"/>
      <c r="M847" s="121"/>
      <c r="N847" s="121"/>
    </row>
    <row r="848" spans="1:15" hidden="1" x14ac:dyDescent="0.25">
      <c r="O848" s="190"/>
    </row>
    <row r="849" spans="5:15" ht="25.5" hidden="1" x14ac:dyDescent="0.25">
      <c r="E849" s="191" t="s">
        <v>131</v>
      </c>
      <c r="F849" s="192"/>
      <c r="G849" s="182"/>
      <c r="H849" s="123"/>
      <c r="I849" s="193"/>
      <c r="J849" s="193"/>
      <c r="K849" s="194" t="s">
        <v>302</v>
      </c>
      <c r="L849" s="114">
        <f t="shared" ref="L849:N850" si="171">SUM(L850)</f>
        <v>0</v>
      </c>
      <c r="M849" s="114">
        <f t="shared" si="171"/>
        <v>0</v>
      </c>
      <c r="N849" s="114">
        <f t="shared" si="171"/>
        <v>0</v>
      </c>
      <c r="O849" s="190"/>
    </row>
    <row r="850" spans="5:15" hidden="1" x14ac:dyDescent="0.25">
      <c r="E850" s="195"/>
      <c r="F850" s="87"/>
      <c r="G850" s="88"/>
      <c r="H850" s="89">
        <v>3</v>
      </c>
      <c r="I850" s="90"/>
      <c r="J850" s="90"/>
      <c r="K850" s="91" t="s">
        <v>143</v>
      </c>
      <c r="L850" s="116">
        <f>SUM(L851)</f>
        <v>0</v>
      </c>
      <c r="M850" s="116">
        <f t="shared" si="171"/>
        <v>0</v>
      </c>
      <c r="N850" s="116">
        <f t="shared" si="171"/>
        <v>0</v>
      </c>
      <c r="O850" s="190"/>
    </row>
    <row r="851" spans="5:15" hidden="1" x14ac:dyDescent="0.25">
      <c r="E851" s="195"/>
      <c r="F851" s="87"/>
      <c r="G851" s="88"/>
      <c r="H851" s="89">
        <v>31</v>
      </c>
      <c r="I851" s="90"/>
      <c r="J851" s="90"/>
      <c r="K851" s="91" t="s">
        <v>210</v>
      </c>
      <c r="L851" s="116">
        <f>SUM(L852,L854,L856)</f>
        <v>0</v>
      </c>
      <c r="M851" s="116">
        <f t="shared" ref="M851:N851" si="172">SUM(M852,M854,M856)</f>
        <v>0</v>
      </c>
      <c r="N851" s="116">
        <f t="shared" si="172"/>
        <v>0</v>
      </c>
      <c r="O851" s="190"/>
    </row>
    <row r="852" spans="5:15" hidden="1" x14ac:dyDescent="0.25">
      <c r="E852" s="195"/>
      <c r="F852" s="87"/>
      <c r="G852" s="88"/>
      <c r="H852" s="89">
        <v>311</v>
      </c>
      <c r="I852" s="90"/>
      <c r="J852" s="90"/>
      <c r="K852" s="91" t="s">
        <v>211</v>
      </c>
      <c r="L852" s="116">
        <f>SUM(L853)</f>
        <v>0</v>
      </c>
      <c r="M852" s="116">
        <f t="shared" ref="M852:N852" si="173">SUM(M853)</f>
        <v>0</v>
      </c>
      <c r="N852" s="116">
        <f t="shared" si="173"/>
        <v>0</v>
      </c>
      <c r="O852" s="190"/>
    </row>
    <row r="853" spans="5:15" hidden="1" x14ac:dyDescent="0.25">
      <c r="E853" s="195" t="s">
        <v>131</v>
      </c>
      <c r="F853" s="87"/>
      <c r="G853" s="88">
        <v>11</v>
      </c>
      <c r="H853" s="89">
        <v>3111</v>
      </c>
      <c r="I853" s="196">
        <v>0</v>
      </c>
      <c r="J853" s="120">
        <v>1378</v>
      </c>
      <c r="K853" s="91" t="s">
        <v>212</v>
      </c>
      <c r="L853" s="121"/>
      <c r="M853" s="121"/>
      <c r="N853" s="121"/>
      <c r="O853" s="190"/>
    </row>
    <row r="854" spans="5:15" hidden="1" x14ac:dyDescent="0.25">
      <c r="E854" s="195"/>
      <c r="F854" s="87"/>
      <c r="G854" s="88"/>
      <c r="H854" s="89">
        <v>312</v>
      </c>
      <c r="I854" s="141"/>
      <c r="J854" s="90"/>
      <c r="K854" s="91" t="s">
        <v>215</v>
      </c>
      <c r="L854" s="116">
        <f>SUM(L855)</f>
        <v>0</v>
      </c>
      <c r="M854" s="116">
        <f t="shared" ref="M854:N854" si="174">SUM(M855)</f>
        <v>0</v>
      </c>
      <c r="N854" s="116">
        <f t="shared" si="174"/>
        <v>0</v>
      </c>
      <c r="O854" s="190"/>
    </row>
    <row r="855" spans="5:15" hidden="1" x14ac:dyDescent="0.25">
      <c r="E855" s="195" t="s">
        <v>131</v>
      </c>
      <c r="F855" s="87"/>
      <c r="G855" s="88">
        <v>11</v>
      </c>
      <c r="H855" s="89">
        <v>3121</v>
      </c>
      <c r="I855" s="196">
        <v>0</v>
      </c>
      <c r="J855" s="120">
        <v>1378</v>
      </c>
      <c r="K855" s="91" t="s">
        <v>215</v>
      </c>
      <c r="L855" s="121"/>
      <c r="M855" s="121"/>
      <c r="N855" s="121"/>
      <c r="O855" s="190"/>
    </row>
    <row r="856" spans="5:15" hidden="1" x14ac:dyDescent="0.25">
      <c r="E856" s="195"/>
      <c r="F856" s="87"/>
      <c r="G856" s="88"/>
      <c r="H856" s="89">
        <v>313</v>
      </c>
      <c r="I856" s="141"/>
      <c r="J856" s="90"/>
      <c r="K856" s="91" t="s">
        <v>216</v>
      </c>
      <c r="L856" s="116">
        <f>SUM(L857)</f>
        <v>0</v>
      </c>
      <c r="M856" s="116">
        <f t="shared" ref="M856:N856" si="175">SUM(M857)</f>
        <v>0</v>
      </c>
      <c r="N856" s="116">
        <f t="shared" si="175"/>
        <v>0</v>
      </c>
      <c r="O856" s="190"/>
    </row>
    <row r="857" spans="5:15" ht="25.5" hidden="1" x14ac:dyDescent="0.25">
      <c r="E857" s="195" t="s">
        <v>131</v>
      </c>
      <c r="F857" s="87"/>
      <c r="G857" s="88">
        <v>11</v>
      </c>
      <c r="H857" s="89">
        <v>3132</v>
      </c>
      <c r="I857" s="196">
        <v>0</v>
      </c>
      <c r="J857" s="120">
        <v>1379</v>
      </c>
      <c r="K857" s="91" t="s">
        <v>217</v>
      </c>
      <c r="L857" s="121"/>
      <c r="M857" s="121"/>
      <c r="N857" s="121"/>
      <c r="O857" s="190"/>
    </row>
    <row r="858" spans="5:15" x14ac:dyDescent="0.25">
      <c r="O858" s="190"/>
    </row>
    <row r="859" spans="5:15" x14ac:dyDescent="0.25">
      <c r="O859" s="190"/>
    </row>
    <row r="863" spans="5:15" x14ac:dyDescent="0.25">
      <c r="I863" s="197">
        <v>3</v>
      </c>
      <c r="J863" s="198"/>
      <c r="K863" s="199" t="s">
        <v>303</v>
      </c>
      <c r="L863" s="200">
        <f>SUMIF($H$5:$H$858,$I863,L5:L858)</f>
        <v>8953473</v>
      </c>
      <c r="M863" s="200">
        <f>SUMIF($H$5:$H$858,$I863,$M$5:$M$858)</f>
        <v>406800</v>
      </c>
      <c r="N863" s="200">
        <f>SUMIF($H$5:$H$858,$I863,$N$5:$N$858)</f>
        <v>9360273</v>
      </c>
      <c r="O863" s="201"/>
    </row>
    <row r="864" spans="5:15" x14ac:dyDescent="0.25">
      <c r="I864" s="197">
        <v>4</v>
      </c>
      <c r="J864" s="198"/>
      <c r="K864" s="199" t="s">
        <v>304</v>
      </c>
      <c r="L864" s="200">
        <f>SUMIF($H$5:$H$858,$I864,$L$5:$L$858)</f>
        <v>76750</v>
      </c>
      <c r="M864" s="200">
        <f t="shared" ref="M864:M865" si="176">SUMIF($H$5:$H$858,$I864,$M$5:$M$858)</f>
        <v>0</v>
      </c>
      <c r="N864" s="200">
        <f t="shared" ref="N864:N865" si="177">SUMIF($H$5:$H$858,$I864,$N$5:$N$858)</f>
        <v>76750</v>
      </c>
      <c r="O864" s="201"/>
    </row>
    <row r="865" spans="9:15" x14ac:dyDescent="0.25">
      <c r="I865" s="197">
        <v>5</v>
      </c>
      <c r="J865" s="198"/>
      <c r="K865" s="199" t="s">
        <v>305</v>
      </c>
      <c r="L865" s="200">
        <f t="shared" ref="L865" si="178">SUMIF($H$5:$H$858,$I865,L7:L860)</f>
        <v>0</v>
      </c>
      <c r="M865" s="200">
        <f t="shared" si="176"/>
        <v>0</v>
      </c>
      <c r="N865" s="200">
        <f t="shared" si="177"/>
        <v>0</v>
      </c>
      <c r="O865" s="201"/>
    </row>
    <row r="866" spans="9:15" x14ac:dyDescent="0.25">
      <c r="I866" s="198"/>
      <c r="J866" s="198"/>
      <c r="K866" s="202" t="s">
        <v>98</v>
      </c>
      <c r="L866" s="203">
        <f>SUM(L863:L865)</f>
        <v>9030223</v>
      </c>
      <c r="M866" s="203">
        <f t="shared" ref="M866:N866" si="179">SUM(M863:M865)</f>
        <v>406800</v>
      </c>
      <c r="N866" s="203">
        <f t="shared" si="179"/>
        <v>9437023</v>
      </c>
      <c r="O866" s="201"/>
    </row>
    <row r="867" spans="9:15" x14ac:dyDescent="0.25">
      <c r="I867" s="198"/>
      <c r="J867" s="198"/>
      <c r="K867" s="199" t="s">
        <v>93</v>
      </c>
      <c r="L867" s="204">
        <f>L866-L5</f>
        <v>0</v>
      </c>
      <c r="M867" s="204">
        <f>M866-M5</f>
        <v>0</v>
      </c>
      <c r="N867" s="204">
        <f>N866-N5</f>
        <v>0</v>
      </c>
      <c r="O867" s="201"/>
    </row>
    <row r="868" spans="9:15" x14ac:dyDescent="0.25">
      <c r="I868" s="198"/>
      <c r="J868" s="198"/>
      <c r="K868" s="205"/>
      <c r="L868" s="206"/>
      <c r="M868" s="206"/>
      <c r="N868" s="206"/>
      <c r="O868" s="201"/>
    </row>
    <row r="869" spans="9:15" x14ac:dyDescent="0.25">
      <c r="I869" s="198"/>
      <c r="J869" s="198"/>
      <c r="K869" s="205"/>
      <c r="L869" s="206"/>
      <c r="M869" s="206"/>
      <c r="N869" s="206"/>
      <c r="O869" s="201"/>
    </row>
    <row r="870" spans="9:15" ht="36.75" customHeight="1" x14ac:dyDescent="0.25">
      <c r="I870" s="198"/>
      <c r="J870" s="198"/>
      <c r="K870" s="207" t="s">
        <v>306</v>
      </c>
      <c r="L870" s="208" t="s">
        <v>100</v>
      </c>
      <c r="M870" s="208" t="s">
        <v>100</v>
      </c>
      <c r="N870" s="208" t="s">
        <v>100</v>
      </c>
      <c r="O870" s="209" t="s">
        <v>102</v>
      </c>
    </row>
    <row r="871" spans="9:15" x14ac:dyDescent="0.25">
      <c r="I871" s="198"/>
      <c r="J871" s="198"/>
      <c r="K871" s="210">
        <v>11</v>
      </c>
      <c r="L871" s="211">
        <f t="shared" ref="L871:N872" si="180">SUMIF($G$5:$G$860,$K871,L$5:L$860)</f>
        <v>41600</v>
      </c>
      <c r="M871" s="211">
        <f t="shared" si="180"/>
        <v>0</v>
      </c>
      <c r="N871" s="211">
        <f t="shared" si="180"/>
        <v>41600</v>
      </c>
      <c r="O871" s="211">
        <f>'[1]Tablica I.-prihodi'!E430-'[1]POSEBNI DIO-rashodi'!N871</f>
        <v>0</v>
      </c>
    </row>
    <row r="872" spans="9:15" x14ac:dyDescent="0.25">
      <c r="I872" s="198"/>
      <c r="J872" s="198"/>
      <c r="K872" s="212">
        <v>12</v>
      </c>
      <c r="L872" s="211">
        <f t="shared" si="180"/>
        <v>900973</v>
      </c>
      <c r="M872" s="211">
        <f t="shared" si="180"/>
        <v>0</v>
      </c>
      <c r="N872" s="211">
        <f t="shared" si="180"/>
        <v>900973</v>
      </c>
      <c r="O872" s="211">
        <f>'[1]Tablica I.-prihodi'!E431-'[1]POSEBNI DIO-rashodi'!N872</f>
        <v>0</v>
      </c>
    </row>
    <row r="873" spans="9:15" x14ac:dyDescent="0.25">
      <c r="I873" s="198"/>
      <c r="J873" s="198"/>
      <c r="K873" s="213">
        <v>5103</v>
      </c>
      <c r="L873" s="211">
        <f t="shared" ref="L873:N882" si="181">SUMIF($O$5:$O$860,$K873,L$5:L$860)</f>
        <v>0</v>
      </c>
      <c r="M873" s="211">
        <f t="shared" si="181"/>
        <v>0</v>
      </c>
      <c r="N873" s="211">
        <f t="shared" si="181"/>
        <v>0</v>
      </c>
      <c r="O873" s="211">
        <f>'[1]Tablica I.-prihodi'!E432-'[1]POSEBNI DIO-rashodi'!N873</f>
        <v>0</v>
      </c>
    </row>
    <row r="874" spans="9:15" x14ac:dyDescent="0.25">
      <c r="I874" s="198"/>
      <c r="J874" s="198"/>
      <c r="K874" s="213">
        <v>526</v>
      </c>
      <c r="L874" s="211">
        <f t="shared" si="181"/>
        <v>0</v>
      </c>
      <c r="M874" s="211">
        <f t="shared" si="181"/>
        <v>0</v>
      </c>
      <c r="N874" s="211">
        <f t="shared" si="181"/>
        <v>0</v>
      </c>
      <c r="O874" s="211">
        <f>'[1]Tablica I.-prihodi'!E433-'[1]POSEBNI DIO-rashodi'!N874</f>
        <v>0</v>
      </c>
    </row>
    <row r="875" spans="9:15" x14ac:dyDescent="0.25">
      <c r="I875" s="198"/>
      <c r="J875" s="198"/>
      <c r="K875" s="213">
        <v>527</v>
      </c>
      <c r="L875" s="211">
        <f t="shared" si="181"/>
        <v>0</v>
      </c>
      <c r="M875" s="211">
        <f t="shared" si="181"/>
        <v>0</v>
      </c>
      <c r="N875" s="211">
        <f t="shared" si="181"/>
        <v>0</v>
      </c>
      <c r="O875" s="211">
        <f>'[1]Tablica I.-prihodi'!E434-'[1]POSEBNI DIO-rashodi'!N875</f>
        <v>0</v>
      </c>
    </row>
    <row r="876" spans="9:15" x14ac:dyDescent="0.25">
      <c r="I876" s="198"/>
      <c r="J876" s="198"/>
      <c r="K876" s="213">
        <v>5212</v>
      </c>
      <c r="L876" s="211">
        <f t="shared" si="181"/>
        <v>16000</v>
      </c>
      <c r="M876" s="211">
        <f t="shared" si="181"/>
        <v>4000</v>
      </c>
      <c r="N876" s="211">
        <f t="shared" si="181"/>
        <v>20000</v>
      </c>
      <c r="O876" s="211">
        <f>'[1]Tablica I.-prihodi'!E435-'[1]POSEBNI DIO-rashodi'!N876</f>
        <v>0</v>
      </c>
    </row>
    <row r="877" spans="9:15" x14ac:dyDescent="0.25">
      <c r="I877" s="198"/>
      <c r="J877" s="198"/>
      <c r="K877" s="214">
        <v>3210</v>
      </c>
      <c r="L877" s="211">
        <f t="shared" si="181"/>
        <v>68700</v>
      </c>
      <c r="M877" s="211">
        <f t="shared" si="181"/>
        <v>12300</v>
      </c>
      <c r="N877" s="211">
        <f t="shared" si="181"/>
        <v>81000</v>
      </c>
      <c r="O877" s="211">
        <f>'[1]Tablica I.-prihodi'!E436-'[1]POSEBNI DIO-rashodi'!N877</f>
        <v>0</v>
      </c>
    </row>
    <row r="878" spans="9:15" x14ac:dyDescent="0.25">
      <c r="I878" s="198"/>
      <c r="J878" s="198"/>
      <c r="K878" s="214">
        <v>4910</v>
      </c>
      <c r="L878" s="211">
        <f t="shared" si="181"/>
        <v>5020</v>
      </c>
      <c r="M878" s="211">
        <f t="shared" si="181"/>
        <v>0</v>
      </c>
      <c r="N878" s="211">
        <f t="shared" si="181"/>
        <v>5020</v>
      </c>
      <c r="O878" s="211">
        <f>'[1]Tablica I.-prihodi'!E437-'[1]POSEBNI DIO-rashodi'!N878</f>
        <v>0</v>
      </c>
    </row>
    <row r="879" spans="9:15" x14ac:dyDescent="0.25">
      <c r="I879" s="198"/>
      <c r="J879" s="198"/>
      <c r="K879" s="214">
        <v>5410</v>
      </c>
      <c r="L879" s="211">
        <f t="shared" si="181"/>
        <v>7960660</v>
      </c>
      <c r="M879" s="211">
        <f t="shared" si="181"/>
        <v>390500</v>
      </c>
      <c r="N879" s="211">
        <f t="shared" si="181"/>
        <v>8351160</v>
      </c>
      <c r="O879" s="211">
        <f>'[1]Tablica I.-prihodi'!E438-'[1]POSEBNI DIO-rashodi'!N879</f>
        <v>0</v>
      </c>
    </row>
    <row r="880" spans="9:15" x14ac:dyDescent="0.25">
      <c r="I880" s="198"/>
      <c r="J880" s="198"/>
      <c r="K880" s="214">
        <v>6210</v>
      </c>
      <c r="L880" s="211">
        <f t="shared" si="181"/>
        <v>37000</v>
      </c>
      <c r="M880" s="211">
        <f t="shared" si="181"/>
        <v>0</v>
      </c>
      <c r="N880" s="211">
        <f t="shared" si="181"/>
        <v>37000</v>
      </c>
      <c r="O880" s="211">
        <f>'[1]Tablica I.-prihodi'!E439-'[1]POSEBNI DIO-rashodi'!N880</f>
        <v>0</v>
      </c>
    </row>
    <row r="881" spans="9:15" x14ac:dyDescent="0.25">
      <c r="I881" s="198"/>
      <c r="J881" s="198"/>
      <c r="K881" s="214">
        <v>7210</v>
      </c>
      <c r="L881" s="211">
        <f t="shared" si="181"/>
        <v>270</v>
      </c>
      <c r="M881" s="211">
        <f t="shared" si="181"/>
        <v>0</v>
      </c>
      <c r="N881" s="211">
        <f t="shared" si="181"/>
        <v>270</v>
      </c>
      <c r="O881" s="211">
        <f>'[1]Tablica I.-prihodi'!E440-'[1]POSEBNI DIO-rashodi'!N881</f>
        <v>0</v>
      </c>
    </row>
    <row r="882" spans="9:15" x14ac:dyDescent="0.25">
      <c r="I882" s="198"/>
      <c r="J882" s="198"/>
      <c r="K882" s="214">
        <v>8210</v>
      </c>
      <c r="L882" s="211">
        <f t="shared" si="181"/>
        <v>0</v>
      </c>
      <c r="M882" s="211">
        <f t="shared" si="181"/>
        <v>0</v>
      </c>
      <c r="N882" s="211">
        <f t="shared" si="181"/>
        <v>0</v>
      </c>
      <c r="O882" s="211">
        <f>'[1]Tablica I.-prihodi'!E441-'[1]POSEBNI DIO-rashodi'!N882</f>
        <v>0</v>
      </c>
    </row>
    <row r="883" spans="9:15" x14ac:dyDescent="0.25">
      <c r="I883" s="198"/>
      <c r="J883" s="198"/>
      <c r="K883" s="205"/>
      <c r="L883" s="206"/>
      <c r="M883" s="206"/>
      <c r="N883" s="206"/>
      <c r="O883" s="201"/>
    </row>
    <row r="884" spans="9:15" ht="22.5" x14ac:dyDescent="0.25">
      <c r="I884" s="198"/>
      <c r="J884" s="198"/>
      <c r="K884" s="215" t="s">
        <v>101</v>
      </c>
      <c r="L884" s="216" t="s">
        <v>102</v>
      </c>
      <c r="M884" s="216" t="s">
        <v>102</v>
      </c>
      <c r="N884" s="216" t="s">
        <v>102</v>
      </c>
      <c r="O884" s="201"/>
    </row>
    <row r="885" spans="9:15" x14ac:dyDescent="0.25">
      <c r="I885" s="198"/>
      <c r="J885" s="198"/>
      <c r="K885" s="210">
        <v>11</v>
      </c>
      <c r="L885" s="217">
        <f>'[1]Tablica I.-prihodi'!C430-'[1]POSEBNI DIO-rashodi'!L871</f>
        <v>0</v>
      </c>
      <c r="M885" s="217">
        <f>'[1]Tablica I.-prihodi'!D430-'[1]POSEBNI DIO-rashodi'!M871</f>
        <v>0</v>
      </c>
      <c r="N885" s="217">
        <f>'[1]Tablica I.-prihodi'!E430-'[1]POSEBNI DIO-rashodi'!N871</f>
        <v>0</v>
      </c>
      <c r="O885" s="201"/>
    </row>
    <row r="886" spans="9:15" x14ac:dyDescent="0.25">
      <c r="I886" s="198"/>
      <c r="J886" s="198"/>
      <c r="K886" s="213">
        <v>12</v>
      </c>
      <c r="L886" s="217">
        <f>'[1]Tablica I.-prihodi'!C431-'[1]POSEBNI DIO-rashodi'!L872</f>
        <v>0</v>
      </c>
      <c r="M886" s="217">
        <f>'[1]Tablica I.-prihodi'!D431-'[1]POSEBNI DIO-rashodi'!M872</f>
        <v>0</v>
      </c>
      <c r="N886" s="217">
        <f>'[1]Tablica I.-prihodi'!E431-'[1]POSEBNI DIO-rashodi'!N872</f>
        <v>0</v>
      </c>
      <c r="O886" s="201"/>
    </row>
    <row r="887" spans="9:15" x14ac:dyDescent="0.25">
      <c r="I887" s="198"/>
      <c r="J887" s="198"/>
      <c r="K887" s="213">
        <v>5103</v>
      </c>
      <c r="L887" s="217">
        <f>'[1]Tablica I.-prihodi'!C432-'[1]POSEBNI DIO-rashodi'!L873</f>
        <v>0</v>
      </c>
      <c r="M887" s="217">
        <f>'[1]Tablica I.-prihodi'!D432-'[1]POSEBNI DIO-rashodi'!M873</f>
        <v>0</v>
      </c>
      <c r="N887" s="217">
        <f>'[1]Tablica I.-prihodi'!E432-'[1]POSEBNI DIO-rashodi'!N873</f>
        <v>0</v>
      </c>
      <c r="O887" s="201"/>
    </row>
    <row r="888" spans="9:15" x14ac:dyDescent="0.25">
      <c r="I888" s="198"/>
      <c r="J888" s="198"/>
      <c r="K888" s="213">
        <v>526</v>
      </c>
      <c r="L888" s="217">
        <f>'[1]Tablica I.-prihodi'!C433-'[1]POSEBNI DIO-rashodi'!L874</f>
        <v>0</v>
      </c>
      <c r="M888" s="217">
        <f>'[1]Tablica I.-prihodi'!D433-'[1]POSEBNI DIO-rashodi'!M874</f>
        <v>0</v>
      </c>
      <c r="N888" s="217">
        <f>'[1]Tablica I.-prihodi'!E433-'[1]POSEBNI DIO-rashodi'!N874</f>
        <v>0</v>
      </c>
      <c r="O888" s="201"/>
    </row>
    <row r="889" spans="9:15" x14ac:dyDescent="0.25">
      <c r="I889" s="198"/>
      <c r="J889" s="198"/>
      <c r="K889" s="213">
        <v>527</v>
      </c>
      <c r="L889" s="217">
        <f>'[1]Tablica I.-prihodi'!C434-'[1]POSEBNI DIO-rashodi'!L875</f>
        <v>0</v>
      </c>
      <c r="M889" s="217">
        <f>'[1]Tablica I.-prihodi'!D434-'[1]POSEBNI DIO-rashodi'!M875</f>
        <v>0</v>
      </c>
      <c r="N889" s="217">
        <f>'[1]Tablica I.-prihodi'!E434-'[1]POSEBNI DIO-rashodi'!N875</f>
        <v>0</v>
      </c>
      <c r="O889" s="201"/>
    </row>
    <row r="890" spans="9:15" x14ac:dyDescent="0.25">
      <c r="I890" s="198"/>
      <c r="J890" s="198"/>
      <c r="K890" s="213">
        <v>5212</v>
      </c>
      <c r="L890" s="217">
        <f>'[1]Tablica I.-prihodi'!C435-'[1]POSEBNI DIO-rashodi'!L876</f>
        <v>0</v>
      </c>
      <c r="M890" s="217">
        <f>'[1]Tablica I.-prihodi'!D435-'[1]POSEBNI DIO-rashodi'!M876</f>
        <v>0</v>
      </c>
      <c r="N890" s="217">
        <f>'[1]Tablica I.-prihodi'!E435-'[1]POSEBNI DIO-rashodi'!N876</f>
        <v>0</v>
      </c>
      <c r="O890" s="201"/>
    </row>
    <row r="891" spans="9:15" x14ac:dyDescent="0.25">
      <c r="I891" s="198"/>
      <c r="J891" s="198"/>
      <c r="K891" s="214">
        <v>3210</v>
      </c>
      <c r="L891" s="217">
        <f>'[1]Tablica I.-prihodi'!C436-'[1]POSEBNI DIO-rashodi'!L877</f>
        <v>0</v>
      </c>
      <c r="M891" s="217">
        <f>'[1]Tablica I.-prihodi'!D436-'[1]POSEBNI DIO-rashodi'!M877</f>
        <v>0</v>
      </c>
      <c r="N891" s="217">
        <f>'[1]Tablica I.-prihodi'!E436-'[1]POSEBNI DIO-rashodi'!N877</f>
        <v>0</v>
      </c>
      <c r="O891" s="201"/>
    </row>
    <row r="892" spans="9:15" x14ac:dyDescent="0.25">
      <c r="I892" s="198"/>
      <c r="J892" s="198"/>
      <c r="K892" s="214">
        <v>4910</v>
      </c>
      <c r="L892" s="217">
        <f>'[1]Tablica I.-prihodi'!C437-'[1]POSEBNI DIO-rashodi'!L878</f>
        <v>0</v>
      </c>
      <c r="M892" s="217">
        <f>'[1]Tablica I.-prihodi'!D437-'[1]POSEBNI DIO-rashodi'!M878</f>
        <v>0</v>
      </c>
      <c r="N892" s="217">
        <f>'[1]Tablica I.-prihodi'!E437-'[1]POSEBNI DIO-rashodi'!N878</f>
        <v>0</v>
      </c>
      <c r="O892" s="201"/>
    </row>
    <row r="893" spans="9:15" x14ac:dyDescent="0.25">
      <c r="I893" s="198"/>
      <c r="J893" s="198"/>
      <c r="K893" s="214">
        <v>5410</v>
      </c>
      <c r="L893" s="217">
        <f>'[1]Tablica I.-prihodi'!C438-'[1]POSEBNI DIO-rashodi'!L879</f>
        <v>0</v>
      </c>
      <c r="M893" s="217">
        <f>'[1]Tablica I.-prihodi'!D438-'[1]POSEBNI DIO-rashodi'!M879</f>
        <v>0</v>
      </c>
      <c r="N893" s="217">
        <f>'[1]Tablica I.-prihodi'!E438-'[1]POSEBNI DIO-rashodi'!N879</f>
        <v>0</v>
      </c>
      <c r="O893" s="201"/>
    </row>
    <row r="894" spans="9:15" x14ac:dyDescent="0.25">
      <c r="I894" s="198"/>
      <c r="J894" s="198"/>
      <c r="K894" s="214">
        <v>6210</v>
      </c>
      <c r="L894" s="217">
        <f>'[1]Tablica I.-prihodi'!C439-'[1]POSEBNI DIO-rashodi'!L880</f>
        <v>0</v>
      </c>
      <c r="M894" s="217">
        <f>'[1]Tablica I.-prihodi'!D439-'[1]POSEBNI DIO-rashodi'!M880</f>
        <v>0</v>
      </c>
      <c r="N894" s="217">
        <f>'[1]Tablica I.-prihodi'!E439-'[1]POSEBNI DIO-rashodi'!N880</f>
        <v>0</v>
      </c>
      <c r="O894" s="201"/>
    </row>
    <row r="895" spans="9:15" x14ac:dyDescent="0.25">
      <c r="I895" s="198"/>
      <c r="J895" s="198"/>
      <c r="K895" s="214">
        <v>7210</v>
      </c>
      <c r="L895" s="217">
        <f>'[1]Tablica I.-prihodi'!C440-'[1]POSEBNI DIO-rashodi'!L881</f>
        <v>0</v>
      </c>
      <c r="M895" s="217">
        <f>'[1]Tablica I.-prihodi'!D440-'[1]POSEBNI DIO-rashodi'!M881</f>
        <v>0</v>
      </c>
      <c r="N895" s="217">
        <f>'[1]Tablica I.-prihodi'!E440-'[1]POSEBNI DIO-rashodi'!N881</f>
        <v>0</v>
      </c>
      <c r="O895" s="201"/>
    </row>
    <row r="896" spans="9:15" x14ac:dyDescent="0.25">
      <c r="I896" s="198"/>
      <c r="J896" s="198"/>
      <c r="K896" s="214">
        <v>8210</v>
      </c>
      <c r="L896" s="217">
        <f>'[1]Tablica I.-prihodi'!C441-'[1]POSEBNI DIO-rashodi'!L882</f>
        <v>0</v>
      </c>
      <c r="M896" s="217">
        <f>'[1]Tablica I.-prihodi'!D441-'[1]POSEBNI DIO-rashodi'!M882</f>
        <v>0</v>
      </c>
      <c r="N896" s="217">
        <f>'[1]Tablica I.-prihodi'!E441-'[1]POSEBNI DIO-rashodi'!N882</f>
        <v>0</v>
      </c>
      <c r="O896" s="201"/>
    </row>
    <row r="897" spans="9:15" x14ac:dyDescent="0.25">
      <c r="I897" s="198"/>
      <c r="J897" s="198"/>
      <c r="K897" s="205"/>
      <c r="L897" s="206"/>
      <c r="M897" s="206"/>
      <c r="N897" s="206"/>
      <c r="O897" s="201"/>
    </row>
  </sheetData>
  <mergeCells count="2">
    <mergeCell ref="E1:I1"/>
    <mergeCell ref="J1:N1"/>
  </mergeCells>
  <conditionalFormatting sqref="I3 I860:I874 I876:I888 I890:I1048576">
    <cfRule type="cellIs" dxfId="277" priority="278" operator="equal">
      <formula>9999</formula>
    </cfRule>
  </conditionalFormatting>
  <conditionalFormatting sqref="H4 H860:H874 H679:H687 H876:H888 H890:H1048576 H643:H664 H290:H348 H19:H30">
    <cfRule type="cellIs" dxfId="276" priority="277" operator="between">
      <formula>3100</formula>
      <formula>5999</formula>
    </cfRule>
  </conditionalFormatting>
  <conditionalFormatting sqref="O883:O888 O3:O4 O860:O870 O115:O151 O666:O780 O481:O526 O528:O547 O552:O555 O570:O572 O403:O432 O559 O637:O640 O574:O581 O463:O471 O473:O479 O181:O185 O288 O395:O401 O434:O461 O583:O634 O787:O821 O841:O847 O890:O1048576 O155:O179 O643:O664 O188:O286 O290:O348 O352:O364 O368:O377 O379:O382 O384:O388 O390 O561:O566">
    <cfRule type="cellIs" dxfId="275" priority="273" operator="equal">
      <formula>8210</formula>
    </cfRule>
    <cfRule type="cellIs" dxfId="274" priority="274" operator="equal">
      <formula>6210</formula>
    </cfRule>
    <cfRule type="cellIs" dxfId="273" priority="275" operator="equal">
      <formula>5410</formula>
    </cfRule>
    <cfRule type="cellIs" dxfId="272" priority="276" operator="equal">
      <formula>4910</formula>
    </cfRule>
  </conditionalFormatting>
  <conditionalFormatting sqref="I848 I858:I859">
    <cfRule type="cellIs" dxfId="271" priority="272" operator="equal">
      <formula>9999</formula>
    </cfRule>
  </conditionalFormatting>
  <conditionalFormatting sqref="H547 H578:H581 H460:H461 H689:H780 H5:H18 H31:H35 H37:H73 H109:H113 H115:H151 H552:H555 H570:H572 H403:H432 H559 H637:H640 H574:H576 H463:H471 H473:H479 H561:H566 H181:H185 H288 H395:H401 H434:H458 H787:H821 H841:H848 H77:H96 H155:H179 H481:H507 H509:H526 H583:H610 H612:H634 H858:H859 H188:H286 H352:H364 H368:H390 H528:H545">
    <cfRule type="cellIs" dxfId="270" priority="271" operator="between">
      <formula>3100</formula>
      <formula>5999</formula>
    </cfRule>
  </conditionalFormatting>
  <conditionalFormatting sqref="H508">
    <cfRule type="cellIs" dxfId="269" priority="270" operator="between">
      <formula>3100</formula>
      <formula>5999</formula>
    </cfRule>
  </conditionalFormatting>
  <conditionalFormatting sqref="H546">
    <cfRule type="cellIs" dxfId="268" priority="269" operator="between">
      <formula>3100</formula>
      <formula>5999</formula>
    </cfRule>
  </conditionalFormatting>
  <conditionalFormatting sqref="H688">
    <cfRule type="cellIs" dxfId="267" priority="268" operator="between">
      <formula>3100</formula>
      <formula>5999</formula>
    </cfRule>
  </conditionalFormatting>
  <conditionalFormatting sqref="H577">
    <cfRule type="cellIs" dxfId="266" priority="267" operator="between">
      <formula>3100</formula>
      <formula>5999</formula>
    </cfRule>
  </conditionalFormatting>
  <conditionalFormatting sqref="H459">
    <cfRule type="cellIs" dxfId="265" priority="266" operator="between">
      <formula>3100</formula>
      <formula>5999</formula>
    </cfRule>
  </conditionalFormatting>
  <conditionalFormatting sqref="H611">
    <cfRule type="cellIs" dxfId="264" priority="265" operator="between">
      <formula>3100</formula>
      <formula>5999</formula>
    </cfRule>
  </conditionalFormatting>
  <conditionalFormatting sqref="I19:I30">
    <cfRule type="cellIs" dxfId="263" priority="264" operator="equal">
      <formula>"x"</formula>
    </cfRule>
  </conditionalFormatting>
  <conditionalFormatting sqref="H36">
    <cfRule type="cellIs" dxfId="262" priority="263" operator="between">
      <formula>3100</formula>
      <formula>5999</formula>
    </cfRule>
  </conditionalFormatting>
  <conditionalFormatting sqref="I36">
    <cfRule type="cellIs" dxfId="261" priority="262" operator="equal">
      <formula>"x"</formula>
    </cfRule>
  </conditionalFormatting>
  <conditionalFormatting sqref="H108">
    <cfRule type="cellIs" dxfId="260" priority="259" operator="between">
      <formula>3100</formula>
      <formula>5999</formula>
    </cfRule>
  </conditionalFormatting>
  <conditionalFormatting sqref="H97:H107">
    <cfRule type="cellIs" dxfId="259" priority="261" operator="between">
      <formula>3100</formula>
      <formula>5999</formula>
    </cfRule>
  </conditionalFormatting>
  <conditionalFormatting sqref="I97:I107">
    <cfRule type="cellIs" dxfId="258" priority="260" operator="equal">
      <formula>"x"</formula>
    </cfRule>
  </conditionalFormatting>
  <conditionalFormatting sqref="H114">
    <cfRule type="cellIs" dxfId="257" priority="258" operator="between">
      <formula>3100</formula>
      <formula>5999</formula>
    </cfRule>
  </conditionalFormatting>
  <conditionalFormatting sqref="I114">
    <cfRule type="cellIs" dxfId="256" priority="257" operator="equal">
      <formula>"x"</formula>
    </cfRule>
  </conditionalFormatting>
  <conditionalFormatting sqref="O5:O18 O31:O35 O37:O73 O109:O113 O77:O96">
    <cfRule type="cellIs" dxfId="255" priority="253" operator="equal">
      <formula>8210</formula>
    </cfRule>
    <cfRule type="cellIs" dxfId="254" priority="254" operator="equal">
      <formula>6210</formula>
    </cfRule>
    <cfRule type="cellIs" dxfId="253" priority="255" operator="equal">
      <formula>5410</formula>
    </cfRule>
    <cfRule type="cellIs" dxfId="252" priority="256" operator="equal">
      <formula>4910</formula>
    </cfRule>
  </conditionalFormatting>
  <conditionalFormatting sqref="O36">
    <cfRule type="cellIs" dxfId="251" priority="249" operator="equal">
      <formula>8210</formula>
    </cfRule>
    <cfRule type="cellIs" dxfId="250" priority="250" operator="equal">
      <formula>6210</formula>
    </cfRule>
    <cfRule type="cellIs" dxfId="249" priority="251" operator="equal">
      <formula>5410</formula>
    </cfRule>
    <cfRule type="cellIs" dxfId="248" priority="252" operator="equal">
      <formula>4910</formula>
    </cfRule>
  </conditionalFormatting>
  <conditionalFormatting sqref="O108">
    <cfRule type="cellIs" dxfId="247" priority="245" operator="equal">
      <formula>8210</formula>
    </cfRule>
    <cfRule type="cellIs" dxfId="246" priority="246" operator="equal">
      <formula>6210</formula>
    </cfRule>
    <cfRule type="cellIs" dxfId="245" priority="247" operator="equal">
      <formula>5410</formula>
    </cfRule>
    <cfRule type="cellIs" dxfId="244" priority="248" operator="equal">
      <formula>4910</formula>
    </cfRule>
  </conditionalFormatting>
  <conditionalFormatting sqref="O114">
    <cfRule type="cellIs" dxfId="243" priority="241" operator="equal">
      <formula>8210</formula>
    </cfRule>
    <cfRule type="cellIs" dxfId="242" priority="242" operator="equal">
      <formula>6210</formula>
    </cfRule>
    <cfRule type="cellIs" dxfId="241" priority="243" operator="equal">
      <formula>5410</formula>
    </cfRule>
    <cfRule type="cellIs" dxfId="240" priority="244" operator="equal">
      <formula>4910</formula>
    </cfRule>
  </conditionalFormatting>
  <conditionalFormatting sqref="H666:H678">
    <cfRule type="cellIs" dxfId="239" priority="240" operator="between">
      <formula>3100</formula>
      <formula>5999</formula>
    </cfRule>
  </conditionalFormatting>
  <conditionalFormatting sqref="I666:I669">
    <cfRule type="cellIs" dxfId="238" priority="239" operator="equal">
      <formula>"x"</formula>
    </cfRule>
  </conditionalFormatting>
  <conditionalFormatting sqref="H665">
    <cfRule type="cellIs" dxfId="237" priority="238" operator="between">
      <formula>3100</formula>
      <formula>5999</formula>
    </cfRule>
  </conditionalFormatting>
  <conditionalFormatting sqref="O665">
    <cfRule type="cellIs" dxfId="236" priority="234" operator="equal">
      <formula>8210</formula>
    </cfRule>
    <cfRule type="cellIs" dxfId="235" priority="235" operator="equal">
      <formula>6210</formula>
    </cfRule>
    <cfRule type="cellIs" dxfId="234" priority="236" operator="equal">
      <formula>5410</formula>
    </cfRule>
    <cfRule type="cellIs" dxfId="233" priority="237" operator="equal">
      <formula>4910</formula>
    </cfRule>
  </conditionalFormatting>
  <conditionalFormatting sqref="O480">
    <cfRule type="cellIs" dxfId="232" priority="230" operator="equal">
      <formula>8210</formula>
    </cfRule>
    <cfRule type="cellIs" dxfId="231" priority="231" operator="equal">
      <formula>6210</formula>
    </cfRule>
    <cfRule type="cellIs" dxfId="230" priority="232" operator="equal">
      <formula>5410</formula>
    </cfRule>
    <cfRule type="cellIs" dxfId="229" priority="233" operator="equal">
      <formula>4910</formula>
    </cfRule>
  </conditionalFormatting>
  <conditionalFormatting sqref="H480">
    <cfRule type="cellIs" dxfId="228" priority="229" operator="between">
      <formula>3100</formula>
      <formula>5999</formula>
    </cfRule>
  </conditionalFormatting>
  <conditionalFormatting sqref="O527">
    <cfRule type="cellIs" dxfId="227" priority="225" operator="equal">
      <formula>8210</formula>
    </cfRule>
    <cfRule type="cellIs" dxfId="226" priority="226" operator="equal">
      <formula>6210</formula>
    </cfRule>
    <cfRule type="cellIs" dxfId="225" priority="227" operator="equal">
      <formula>5410</formula>
    </cfRule>
    <cfRule type="cellIs" dxfId="224" priority="228" operator="equal">
      <formula>4910</formula>
    </cfRule>
  </conditionalFormatting>
  <conditionalFormatting sqref="H527">
    <cfRule type="cellIs" dxfId="223" priority="224" operator="between">
      <formula>3100</formula>
      <formula>5999</formula>
    </cfRule>
  </conditionalFormatting>
  <conditionalFormatting sqref="O548">
    <cfRule type="cellIs" dxfId="222" priority="220" operator="equal">
      <formula>8210</formula>
    </cfRule>
    <cfRule type="cellIs" dxfId="221" priority="221" operator="equal">
      <formula>6210</formula>
    </cfRule>
    <cfRule type="cellIs" dxfId="220" priority="222" operator="equal">
      <formula>5410</formula>
    </cfRule>
    <cfRule type="cellIs" dxfId="219" priority="223" operator="equal">
      <formula>4910</formula>
    </cfRule>
  </conditionalFormatting>
  <conditionalFormatting sqref="H548">
    <cfRule type="cellIs" dxfId="218" priority="219" operator="between">
      <formula>3100</formula>
      <formula>5999</formula>
    </cfRule>
  </conditionalFormatting>
  <conditionalFormatting sqref="O569">
    <cfRule type="cellIs" dxfId="217" priority="215" operator="equal">
      <formula>8210</formula>
    </cfRule>
    <cfRule type="cellIs" dxfId="216" priority="216" operator="equal">
      <formula>6210</formula>
    </cfRule>
    <cfRule type="cellIs" dxfId="215" priority="217" operator="equal">
      <formula>5410</formula>
    </cfRule>
    <cfRule type="cellIs" dxfId="214" priority="218" operator="equal">
      <formula>4910</formula>
    </cfRule>
  </conditionalFormatting>
  <conditionalFormatting sqref="H569">
    <cfRule type="cellIs" dxfId="213" priority="214" operator="between">
      <formula>3100</formula>
      <formula>5999</formula>
    </cfRule>
  </conditionalFormatting>
  <conditionalFormatting sqref="O402">
    <cfRule type="cellIs" dxfId="212" priority="210" operator="equal">
      <formula>8210</formula>
    </cfRule>
    <cfRule type="cellIs" dxfId="211" priority="211" operator="equal">
      <formula>6210</formula>
    </cfRule>
    <cfRule type="cellIs" dxfId="210" priority="212" operator="equal">
      <formula>5410</formula>
    </cfRule>
    <cfRule type="cellIs" dxfId="209" priority="213" operator="equal">
      <formula>4910</formula>
    </cfRule>
  </conditionalFormatting>
  <conditionalFormatting sqref="H402">
    <cfRule type="cellIs" dxfId="208" priority="209" operator="between">
      <formula>3100</formula>
      <formula>5999</formula>
    </cfRule>
  </conditionalFormatting>
  <conditionalFormatting sqref="O366">
    <cfRule type="cellIs" dxfId="207" priority="205" operator="equal">
      <formula>8210</formula>
    </cfRule>
    <cfRule type="cellIs" dxfId="206" priority="206" operator="equal">
      <formula>6210</formula>
    </cfRule>
    <cfRule type="cellIs" dxfId="205" priority="207" operator="equal">
      <formula>5410</formula>
    </cfRule>
    <cfRule type="cellIs" dxfId="204" priority="208" operator="equal">
      <formula>4910</formula>
    </cfRule>
  </conditionalFormatting>
  <conditionalFormatting sqref="H366:H367">
    <cfRule type="cellIs" dxfId="203" priority="204" operator="between">
      <formula>3100</formula>
      <formula>5999</formula>
    </cfRule>
  </conditionalFormatting>
  <conditionalFormatting sqref="O365">
    <cfRule type="cellIs" dxfId="202" priority="200" operator="equal">
      <formula>8210</formula>
    </cfRule>
    <cfRule type="cellIs" dxfId="201" priority="201" operator="equal">
      <formula>6210</formula>
    </cfRule>
    <cfRule type="cellIs" dxfId="200" priority="202" operator="equal">
      <formula>5410</formula>
    </cfRule>
    <cfRule type="cellIs" dxfId="199" priority="203" operator="equal">
      <formula>4910</formula>
    </cfRule>
  </conditionalFormatting>
  <conditionalFormatting sqref="H365">
    <cfRule type="cellIs" dxfId="198" priority="199" operator="between">
      <formula>3100</formula>
      <formula>5999</formula>
    </cfRule>
  </conditionalFormatting>
  <conditionalFormatting sqref="O549:O551">
    <cfRule type="cellIs" dxfId="197" priority="195" operator="equal">
      <formula>8210</formula>
    </cfRule>
    <cfRule type="cellIs" dxfId="196" priority="196" operator="equal">
      <formula>6210</formula>
    </cfRule>
    <cfRule type="cellIs" dxfId="195" priority="197" operator="equal">
      <formula>5410</formula>
    </cfRule>
    <cfRule type="cellIs" dxfId="194" priority="198" operator="equal">
      <formula>4910</formula>
    </cfRule>
  </conditionalFormatting>
  <conditionalFormatting sqref="H549:H550">
    <cfRule type="cellIs" dxfId="193" priority="194" operator="between">
      <formula>3100</formula>
      <formula>5999</formula>
    </cfRule>
  </conditionalFormatting>
  <conditionalFormatting sqref="I549:I550">
    <cfRule type="cellIs" dxfId="192" priority="193" operator="equal">
      <formula>"x"</formula>
    </cfRule>
  </conditionalFormatting>
  <conditionalFormatting sqref="H551">
    <cfRule type="cellIs" dxfId="191" priority="192" operator="between">
      <formula>3100</formula>
      <formula>5999</formula>
    </cfRule>
  </conditionalFormatting>
  <conditionalFormatting sqref="I551">
    <cfRule type="cellIs" dxfId="190" priority="191" operator="equal">
      <formula>"x"</formula>
    </cfRule>
  </conditionalFormatting>
  <conditionalFormatting sqref="O556:O557">
    <cfRule type="cellIs" dxfId="189" priority="187" operator="equal">
      <formula>8210</formula>
    </cfRule>
    <cfRule type="cellIs" dxfId="188" priority="188" operator="equal">
      <formula>6210</formula>
    </cfRule>
    <cfRule type="cellIs" dxfId="187" priority="189" operator="equal">
      <formula>5410</formula>
    </cfRule>
    <cfRule type="cellIs" dxfId="186" priority="190" operator="equal">
      <formula>4910</formula>
    </cfRule>
  </conditionalFormatting>
  <conditionalFormatting sqref="H556">
    <cfRule type="cellIs" dxfId="185" priority="186" operator="between">
      <formula>3100</formula>
      <formula>5999</formula>
    </cfRule>
  </conditionalFormatting>
  <conditionalFormatting sqref="I556">
    <cfRule type="cellIs" dxfId="184" priority="185" operator="equal">
      <formula>"x"</formula>
    </cfRule>
  </conditionalFormatting>
  <conditionalFormatting sqref="H557">
    <cfRule type="cellIs" dxfId="183" priority="184" operator="between">
      <formula>3100</formula>
      <formula>5999</formula>
    </cfRule>
  </conditionalFormatting>
  <conditionalFormatting sqref="H635">
    <cfRule type="cellIs" dxfId="182" priority="179" operator="between">
      <formula>3100</formula>
      <formula>5999</formula>
    </cfRule>
  </conditionalFormatting>
  <conditionalFormatting sqref="I635">
    <cfRule type="cellIs" dxfId="181" priority="178" operator="equal">
      <formula>"x"</formula>
    </cfRule>
  </conditionalFormatting>
  <conditionalFormatting sqref="H636">
    <cfRule type="cellIs" dxfId="180" priority="177" operator="between">
      <formula>3100</formula>
      <formula>5999</formula>
    </cfRule>
  </conditionalFormatting>
  <conditionalFormatting sqref="I636">
    <cfRule type="cellIs" dxfId="179" priority="176" operator="equal">
      <formula>"x"</formula>
    </cfRule>
  </conditionalFormatting>
  <conditionalFormatting sqref="O635:O636">
    <cfRule type="cellIs" dxfId="178" priority="180" operator="equal">
      <formula>8210</formula>
    </cfRule>
    <cfRule type="cellIs" dxfId="177" priority="181" operator="equal">
      <formula>6210</formula>
    </cfRule>
    <cfRule type="cellIs" dxfId="176" priority="182" operator="equal">
      <formula>5410</formula>
    </cfRule>
    <cfRule type="cellIs" dxfId="175" priority="183" operator="equal">
      <formula>4910</formula>
    </cfRule>
  </conditionalFormatting>
  <conditionalFormatting sqref="H558">
    <cfRule type="cellIs" dxfId="174" priority="171" operator="between">
      <formula>3100</formula>
      <formula>5999</formula>
    </cfRule>
  </conditionalFormatting>
  <conditionalFormatting sqref="O558">
    <cfRule type="cellIs" dxfId="173" priority="172" operator="equal">
      <formula>8210</formula>
    </cfRule>
    <cfRule type="cellIs" dxfId="172" priority="173" operator="equal">
      <formula>6210</formula>
    </cfRule>
    <cfRule type="cellIs" dxfId="171" priority="174" operator="equal">
      <formula>5410</formula>
    </cfRule>
    <cfRule type="cellIs" dxfId="170" priority="175" operator="equal">
      <formula>4910</formula>
    </cfRule>
  </conditionalFormatting>
  <conditionalFormatting sqref="H573">
    <cfRule type="cellIs" dxfId="169" priority="166" operator="between">
      <formula>3100</formula>
      <formula>5999</formula>
    </cfRule>
  </conditionalFormatting>
  <conditionalFormatting sqref="O573">
    <cfRule type="cellIs" dxfId="168" priority="167" operator="equal">
      <formula>8210</formula>
    </cfRule>
    <cfRule type="cellIs" dxfId="167" priority="168" operator="equal">
      <formula>6210</formula>
    </cfRule>
    <cfRule type="cellIs" dxfId="166" priority="169" operator="equal">
      <formula>5410</formula>
    </cfRule>
    <cfRule type="cellIs" dxfId="165" priority="170" operator="equal">
      <formula>4910</formula>
    </cfRule>
  </conditionalFormatting>
  <conditionalFormatting sqref="O289">
    <cfRule type="cellIs" dxfId="164" priority="162" operator="equal">
      <formula>8210</formula>
    </cfRule>
    <cfRule type="cellIs" dxfId="163" priority="163" operator="equal">
      <formula>6210</formula>
    </cfRule>
    <cfRule type="cellIs" dxfId="162" priority="164" operator="equal">
      <formula>5410</formula>
    </cfRule>
    <cfRule type="cellIs" dxfId="161" priority="165" operator="equal">
      <formula>4910</formula>
    </cfRule>
  </conditionalFormatting>
  <conditionalFormatting sqref="H289">
    <cfRule type="cellIs" dxfId="160" priority="161" operator="between">
      <formula>3100</formula>
      <formula>5999</formula>
    </cfRule>
  </conditionalFormatting>
  <conditionalFormatting sqref="O462">
    <cfRule type="cellIs" dxfId="159" priority="157" operator="equal">
      <formula>8210</formula>
    </cfRule>
    <cfRule type="cellIs" dxfId="158" priority="158" operator="equal">
      <formula>6210</formula>
    </cfRule>
    <cfRule type="cellIs" dxfId="157" priority="159" operator="equal">
      <formula>5410</formula>
    </cfRule>
    <cfRule type="cellIs" dxfId="156" priority="160" operator="equal">
      <formula>4910</formula>
    </cfRule>
  </conditionalFormatting>
  <conditionalFormatting sqref="H462">
    <cfRule type="cellIs" dxfId="155" priority="156" operator="between">
      <formula>3100</formula>
      <formula>5999</formula>
    </cfRule>
  </conditionalFormatting>
  <conditionalFormatting sqref="O472">
    <cfRule type="cellIs" dxfId="154" priority="152" operator="equal">
      <formula>8210</formula>
    </cfRule>
    <cfRule type="cellIs" dxfId="153" priority="153" operator="equal">
      <formula>6210</formula>
    </cfRule>
    <cfRule type="cellIs" dxfId="152" priority="154" operator="equal">
      <formula>5410</formula>
    </cfRule>
    <cfRule type="cellIs" dxfId="151" priority="155" operator="equal">
      <formula>4910</formula>
    </cfRule>
  </conditionalFormatting>
  <conditionalFormatting sqref="H472">
    <cfRule type="cellIs" dxfId="150" priority="151" operator="between">
      <formula>3100</formula>
      <formula>5999</formula>
    </cfRule>
  </conditionalFormatting>
  <conditionalFormatting sqref="O560">
    <cfRule type="cellIs" dxfId="149" priority="147" operator="equal">
      <formula>8210</formula>
    </cfRule>
    <cfRule type="cellIs" dxfId="148" priority="148" operator="equal">
      <formula>6210</formula>
    </cfRule>
    <cfRule type="cellIs" dxfId="147" priority="149" operator="equal">
      <formula>5410</formula>
    </cfRule>
    <cfRule type="cellIs" dxfId="146" priority="150" operator="equal">
      <formula>4910</formula>
    </cfRule>
  </conditionalFormatting>
  <conditionalFormatting sqref="H560">
    <cfRule type="cellIs" dxfId="145" priority="146" operator="between">
      <formula>3100</formula>
      <formula>5999</formula>
    </cfRule>
  </conditionalFormatting>
  <conditionalFormatting sqref="O180">
    <cfRule type="cellIs" dxfId="144" priority="142" operator="equal">
      <formula>8210</formula>
    </cfRule>
    <cfRule type="cellIs" dxfId="143" priority="143" operator="equal">
      <formula>6210</formula>
    </cfRule>
    <cfRule type="cellIs" dxfId="142" priority="144" operator="equal">
      <formula>5410</formula>
    </cfRule>
    <cfRule type="cellIs" dxfId="141" priority="145" operator="equal">
      <formula>4910</formula>
    </cfRule>
  </conditionalFormatting>
  <conditionalFormatting sqref="H180">
    <cfRule type="cellIs" dxfId="140" priority="141" operator="between">
      <formula>3100</formula>
      <formula>5999</formula>
    </cfRule>
  </conditionalFormatting>
  <conditionalFormatting sqref="O186">
    <cfRule type="cellIs" dxfId="139" priority="137" operator="equal">
      <formula>8210</formula>
    </cfRule>
    <cfRule type="cellIs" dxfId="138" priority="138" operator="equal">
      <formula>6210</formula>
    </cfRule>
    <cfRule type="cellIs" dxfId="137" priority="139" operator="equal">
      <formula>5410</formula>
    </cfRule>
    <cfRule type="cellIs" dxfId="136" priority="140" operator="equal">
      <formula>4910</formula>
    </cfRule>
  </conditionalFormatting>
  <conditionalFormatting sqref="H186">
    <cfRule type="cellIs" dxfId="135" priority="136" operator="between">
      <formula>3100</formula>
      <formula>5999</formula>
    </cfRule>
  </conditionalFormatting>
  <conditionalFormatting sqref="O187">
    <cfRule type="cellIs" dxfId="134" priority="132" operator="equal">
      <formula>8210</formula>
    </cfRule>
    <cfRule type="cellIs" dxfId="133" priority="133" operator="equal">
      <formula>6210</formula>
    </cfRule>
    <cfRule type="cellIs" dxfId="132" priority="134" operator="equal">
      <formula>5410</formula>
    </cfRule>
    <cfRule type="cellIs" dxfId="131" priority="135" operator="equal">
      <formula>4910</formula>
    </cfRule>
  </conditionalFormatting>
  <conditionalFormatting sqref="H187">
    <cfRule type="cellIs" dxfId="130" priority="131" operator="between">
      <formula>3100</formula>
      <formula>5999</formula>
    </cfRule>
  </conditionalFormatting>
  <conditionalFormatting sqref="O287">
    <cfRule type="cellIs" dxfId="129" priority="127" operator="equal">
      <formula>8210</formula>
    </cfRule>
    <cfRule type="cellIs" dxfId="128" priority="128" operator="equal">
      <formula>6210</formula>
    </cfRule>
    <cfRule type="cellIs" dxfId="127" priority="129" operator="equal">
      <formula>5410</formula>
    </cfRule>
    <cfRule type="cellIs" dxfId="126" priority="130" operator="equal">
      <formula>4910</formula>
    </cfRule>
  </conditionalFormatting>
  <conditionalFormatting sqref="H287">
    <cfRule type="cellIs" dxfId="125" priority="126" operator="between">
      <formula>3100</formula>
      <formula>5999</formula>
    </cfRule>
  </conditionalFormatting>
  <conditionalFormatting sqref="O349 O351">
    <cfRule type="cellIs" dxfId="124" priority="122" operator="equal">
      <formula>8210</formula>
    </cfRule>
    <cfRule type="cellIs" dxfId="123" priority="123" operator="equal">
      <formula>6210</formula>
    </cfRule>
    <cfRule type="cellIs" dxfId="122" priority="124" operator="equal">
      <formula>5410</formula>
    </cfRule>
    <cfRule type="cellIs" dxfId="121" priority="125" operator="equal">
      <formula>4910</formula>
    </cfRule>
  </conditionalFormatting>
  <conditionalFormatting sqref="H349 H351">
    <cfRule type="cellIs" dxfId="120" priority="121" operator="between">
      <formula>3100</formula>
      <formula>5999</formula>
    </cfRule>
  </conditionalFormatting>
  <conditionalFormatting sqref="O391:O393">
    <cfRule type="cellIs" dxfId="119" priority="117" operator="equal">
      <formula>8210</formula>
    </cfRule>
    <cfRule type="cellIs" dxfId="118" priority="118" operator="equal">
      <formula>6210</formula>
    </cfRule>
    <cfRule type="cellIs" dxfId="117" priority="119" operator="equal">
      <formula>5410</formula>
    </cfRule>
    <cfRule type="cellIs" dxfId="116" priority="120" operator="equal">
      <formula>4910</formula>
    </cfRule>
  </conditionalFormatting>
  <conditionalFormatting sqref="H391:H394">
    <cfRule type="cellIs" dxfId="115" priority="116" operator="between">
      <formula>3100</formula>
      <formula>5999</formula>
    </cfRule>
  </conditionalFormatting>
  <conditionalFormatting sqref="O433">
    <cfRule type="cellIs" dxfId="114" priority="112" operator="equal">
      <formula>8210</formula>
    </cfRule>
    <cfRule type="cellIs" dxfId="113" priority="113" operator="equal">
      <formula>6210</formula>
    </cfRule>
    <cfRule type="cellIs" dxfId="112" priority="114" operator="equal">
      <formula>5410</formula>
    </cfRule>
    <cfRule type="cellIs" dxfId="111" priority="115" operator="equal">
      <formula>4910</formula>
    </cfRule>
  </conditionalFormatting>
  <conditionalFormatting sqref="H433">
    <cfRule type="cellIs" dxfId="110" priority="111" operator="between">
      <formula>3100</formula>
      <formula>5999</formula>
    </cfRule>
  </conditionalFormatting>
  <conditionalFormatting sqref="O567:O568">
    <cfRule type="cellIs" dxfId="109" priority="107" operator="equal">
      <formula>8210</formula>
    </cfRule>
    <cfRule type="cellIs" dxfId="108" priority="108" operator="equal">
      <formula>6210</formula>
    </cfRule>
    <cfRule type="cellIs" dxfId="107" priority="109" operator="equal">
      <formula>5410</formula>
    </cfRule>
    <cfRule type="cellIs" dxfId="106" priority="110" operator="equal">
      <formula>4910</formula>
    </cfRule>
  </conditionalFormatting>
  <conditionalFormatting sqref="H567:H568">
    <cfRule type="cellIs" dxfId="105" priority="106" operator="between">
      <formula>3100</formula>
      <formula>5999</formula>
    </cfRule>
  </conditionalFormatting>
  <conditionalFormatting sqref="O582">
    <cfRule type="cellIs" dxfId="104" priority="102" operator="equal">
      <formula>8210</formula>
    </cfRule>
    <cfRule type="cellIs" dxfId="103" priority="103" operator="equal">
      <formula>6210</formula>
    </cfRule>
    <cfRule type="cellIs" dxfId="102" priority="104" operator="equal">
      <formula>5410</formula>
    </cfRule>
    <cfRule type="cellIs" dxfId="101" priority="105" operator="equal">
      <formula>4910</formula>
    </cfRule>
  </conditionalFormatting>
  <conditionalFormatting sqref="H582">
    <cfRule type="cellIs" dxfId="100" priority="101" operator="between">
      <formula>3100</formula>
      <formula>5999</formula>
    </cfRule>
  </conditionalFormatting>
  <conditionalFormatting sqref="O641:O642">
    <cfRule type="cellIs" dxfId="99" priority="97" operator="equal">
      <formula>8210</formula>
    </cfRule>
    <cfRule type="cellIs" dxfId="98" priority="98" operator="equal">
      <formula>6210</formula>
    </cfRule>
    <cfRule type="cellIs" dxfId="97" priority="99" operator="equal">
      <formula>5410</formula>
    </cfRule>
    <cfRule type="cellIs" dxfId="96" priority="100" operator="equal">
      <formula>4910</formula>
    </cfRule>
  </conditionalFormatting>
  <conditionalFormatting sqref="H641:H642">
    <cfRule type="cellIs" dxfId="95" priority="96" operator="between">
      <formula>3100</formula>
      <formula>5999</formula>
    </cfRule>
  </conditionalFormatting>
  <conditionalFormatting sqref="O781:O784">
    <cfRule type="cellIs" dxfId="94" priority="92" operator="equal">
      <formula>8210</formula>
    </cfRule>
    <cfRule type="cellIs" dxfId="93" priority="93" operator="equal">
      <formula>6210</formula>
    </cfRule>
    <cfRule type="cellIs" dxfId="92" priority="94" operator="equal">
      <formula>5410</formula>
    </cfRule>
    <cfRule type="cellIs" dxfId="91" priority="95" operator="equal">
      <formula>4910</formula>
    </cfRule>
  </conditionalFormatting>
  <conditionalFormatting sqref="H781:H786">
    <cfRule type="cellIs" dxfId="90" priority="91" operator="between">
      <formula>3100</formula>
      <formula>5999</formula>
    </cfRule>
  </conditionalFormatting>
  <conditionalFormatting sqref="O785:O786">
    <cfRule type="cellIs" dxfId="89" priority="87" operator="equal">
      <formula>8210</formula>
    </cfRule>
    <cfRule type="cellIs" dxfId="88" priority="88" operator="equal">
      <formula>6210</formula>
    </cfRule>
    <cfRule type="cellIs" dxfId="87" priority="89" operator="equal">
      <formula>5410</formula>
    </cfRule>
    <cfRule type="cellIs" dxfId="86" priority="90" operator="equal">
      <formula>4910</formula>
    </cfRule>
  </conditionalFormatting>
  <conditionalFormatting sqref="O822:O826 O829:O830">
    <cfRule type="cellIs" dxfId="85" priority="83" operator="equal">
      <formula>8210</formula>
    </cfRule>
    <cfRule type="cellIs" dxfId="84" priority="84" operator="equal">
      <formula>6210</formula>
    </cfRule>
    <cfRule type="cellIs" dxfId="83" priority="85" operator="equal">
      <formula>5410</formula>
    </cfRule>
    <cfRule type="cellIs" dxfId="82" priority="86" operator="equal">
      <formula>4910</formula>
    </cfRule>
  </conditionalFormatting>
  <conditionalFormatting sqref="O827:O828">
    <cfRule type="cellIs" dxfId="81" priority="79" operator="equal">
      <formula>8210</formula>
    </cfRule>
    <cfRule type="cellIs" dxfId="80" priority="80" operator="equal">
      <formula>6210</formula>
    </cfRule>
    <cfRule type="cellIs" dxfId="79" priority="81" operator="equal">
      <formula>5410</formula>
    </cfRule>
    <cfRule type="cellIs" dxfId="78" priority="82" operator="equal">
      <formula>4910</formula>
    </cfRule>
  </conditionalFormatting>
  <conditionalFormatting sqref="H827:H828">
    <cfRule type="cellIs" dxfId="77" priority="73" operator="between">
      <formula>3100</formula>
      <formula>5999</formula>
    </cfRule>
  </conditionalFormatting>
  <conditionalFormatting sqref="I822">
    <cfRule type="cellIs" dxfId="76" priority="74" operator="equal">
      <formula>"x"</formula>
    </cfRule>
    <cfRule type="cellIs" dxfId="75" priority="75" operator="greaterThan">
      <formula>1753</formula>
    </cfRule>
  </conditionalFormatting>
  <conditionalFormatting sqref="H823:H826 H829:H830">
    <cfRule type="cellIs" dxfId="74" priority="78" operator="between">
      <formula>3100</formula>
      <formula>5999</formula>
    </cfRule>
  </conditionalFormatting>
  <conditionalFormatting sqref="H822">
    <cfRule type="cellIs" dxfId="73" priority="77" operator="between">
      <formula>3100</formula>
      <formula>5999</formula>
    </cfRule>
  </conditionalFormatting>
  <conditionalFormatting sqref="I822">
    <cfRule type="cellIs" dxfId="72" priority="76" operator="equal">
      <formula>"x"</formula>
    </cfRule>
  </conditionalFormatting>
  <conditionalFormatting sqref="H834:H835">
    <cfRule type="cellIs" dxfId="71" priority="61" operator="between">
      <formula>3100</formula>
      <formula>5999</formula>
    </cfRule>
  </conditionalFormatting>
  <conditionalFormatting sqref="O831:O833 O837 O839">
    <cfRule type="cellIs" dxfId="70" priority="69" operator="equal">
      <formula>8210</formula>
    </cfRule>
    <cfRule type="cellIs" dxfId="69" priority="70" operator="equal">
      <formula>6210</formula>
    </cfRule>
    <cfRule type="cellIs" dxfId="68" priority="71" operator="equal">
      <formula>5410</formula>
    </cfRule>
    <cfRule type="cellIs" dxfId="67" priority="72" operator="equal">
      <formula>4910</formula>
    </cfRule>
  </conditionalFormatting>
  <conditionalFormatting sqref="I840">
    <cfRule type="cellIs" dxfId="66" priority="68" operator="equal">
      <formula>9999</formula>
    </cfRule>
  </conditionalFormatting>
  <conditionalFormatting sqref="H840">
    <cfRule type="cellIs" dxfId="65" priority="67" operator="between">
      <formula>3100</formula>
      <formula>5999</formula>
    </cfRule>
  </conditionalFormatting>
  <conditionalFormatting sqref="O834:O835">
    <cfRule type="cellIs" dxfId="64" priority="63" operator="equal">
      <formula>8210</formula>
    </cfRule>
    <cfRule type="cellIs" dxfId="63" priority="64" operator="equal">
      <formula>6210</formula>
    </cfRule>
    <cfRule type="cellIs" dxfId="62" priority="65" operator="equal">
      <formula>5410</formula>
    </cfRule>
    <cfRule type="cellIs" dxfId="61" priority="66" operator="equal">
      <formula>4910</formula>
    </cfRule>
  </conditionalFormatting>
  <conditionalFormatting sqref="H836">
    <cfRule type="cellIs" dxfId="60" priority="56" operator="between">
      <formula>3100</formula>
      <formula>5999</formula>
    </cfRule>
  </conditionalFormatting>
  <conditionalFormatting sqref="H831:H833 H837 H839">
    <cfRule type="cellIs" dxfId="59" priority="62" operator="between">
      <formula>3100</formula>
      <formula>5999</formula>
    </cfRule>
  </conditionalFormatting>
  <conditionalFormatting sqref="H838">
    <cfRule type="cellIs" dxfId="58" priority="51" operator="between">
      <formula>3100</formula>
      <formula>5999</formula>
    </cfRule>
  </conditionalFormatting>
  <conditionalFormatting sqref="O836">
    <cfRule type="cellIs" dxfId="57" priority="57" operator="equal">
      <formula>8210</formula>
    </cfRule>
    <cfRule type="cellIs" dxfId="56" priority="58" operator="equal">
      <formula>6210</formula>
    </cfRule>
    <cfRule type="cellIs" dxfId="55" priority="59" operator="equal">
      <formula>5410</formula>
    </cfRule>
    <cfRule type="cellIs" dxfId="54" priority="60" operator="equal">
      <formula>4910</formula>
    </cfRule>
  </conditionalFormatting>
  <conditionalFormatting sqref="O838">
    <cfRule type="cellIs" dxfId="53" priority="52" operator="equal">
      <formula>8210</formula>
    </cfRule>
    <cfRule type="cellIs" dxfId="52" priority="53" operator="equal">
      <formula>6210</formula>
    </cfRule>
    <cfRule type="cellIs" dxfId="51" priority="54" operator="equal">
      <formula>5410</formula>
    </cfRule>
    <cfRule type="cellIs" dxfId="50" priority="55" operator="equal">
      <formula>4910</formula>
    </cfRule>
  </conditionalFormatting>
  <conditionalFormatting sqref="H875">
    <cfRule type="cellIs" dxfId="49" priority="49" operator="between">
      <formula>3100</formula>
      <formula>5999</formula>
    </cfRule>
  </conditionalFormatting>
  <conditionalFormatting sqref="I875">
    <cfRule type="cellIs" dxfId="48" priority="50" operator="equal">
      <formula>9999</formula>
    </cfRule>
  </conditionalFormatting>
  <conditionalFormatting sqref="I889">
    <cfRule type="cellIs" dxfId="47" priority="48" operator="equal">
      <formula>9999</formula>
    </cfRule>
  </conditionalFormatting>
  <conditionalFormatting sqref="H889">
    <cfRule type="cellIs" dxfId="46" priority="47" operator="between">
      <formula>3100</formula>
      <formula>5999</formula>
    </cfRule>
  </conditionalFormatting>
  <conditionalFormatting sqref="O889">
    <cfRule type="cellIs" dxfId="45" priority="43" operator="equal">
      <formula>8210</formula>
    </cfRule>
    <cfRule type="cellIs" dxfId="44" priority="44" operator="equal">
      <formula>6210</formula>
    </cfRule>
    <cfRule type="cellIs" dxfId="43" priority="45" operator="equal">
      <formula>5410</formula>
    </cfRule>
    <cfRule type="cellIs" dxfId="42" priority="46" operator="equal">
      <formula>4910</formula>
    </cfRule>
  </conditionalFormatting>
  <conditionalFormatting sqref="H74:H76">
    <cfRule type="cellIs" dxfId="41" priority="42" operator="between">
      <formula>3100</formula>
      <formula>5999</formula>
    </cfRule>
  </conditionalFormatting>
  <conditionalFormatting sqref="O74:O76">
    <cfRule type="cellIs" dxfId="40" priority="38" operator="equal">
      <formula>8210</formula>
    </cfRule>
    <cfRule type="cellIs" dxfId="39" priority="39" operator="equal">
      <formula>6210</formula>
    </cfRule>
    <cfRule type="cellIs" dxfId="38" priority="40" operator="equal">
      <formula>5410</formula>
    </cfRule>
    <cfRule type="cellIs" dxfId="37" priority="41" operator="equal">
      <formula>4910</formula>
    </cfRule>
  </conditionalFormatting>
  <conditionalFormatting sqref="H152:H154">
    <cfRule type="cellIs" dxfId="36" priority="37" operator="between">
      <formula>3100</formula>
      <formula>5999</formula>
    </cfRule>
  </conditionalFormatting>
  <conditionalFormatting sqref="O152:O154">
    <cfRule type="cellIs" dxfId="35" priority="33" operator="equal">
      <formula>8210</formula>
    </cfRule>
    <cfRule type="cellIs" dxfId="34" priority="34" operator="equal">
      <formula>6210</formula>
    </cfRule>
    <cfRule type="cellIs" dxfId="33" priority="35" operator="equal">
      <formula>5410</formula>
    </cfRule>
    <cfRule type="cellIs" dxfId="32" priority="36" operator="equal">
      <formula>4910</formula>
    </cfRule>
  </conditionalFormatting>
  <conditionalFormatting sqref="I670:I678">
    <cfRule type="cellIs" dxfId="31" priority="32" operator="equal">
      <formula>"x"</formula>
    </cfRule>
  </conditionalFormatting>
  <conditionalFormatting sqref="I849">
    <cfRule type="cellIs" dxfId="30" priority="27" operator="equal">
      <formula>"x"</formula>
    </cfRule>
    <cfRule type="cellIs" dxfId="29" priority="28" operator="greaterThan">
      <formula>1753</formula>
    </cfRule>
  </conditionalFormatting>
  <conditionalFormatting sqref="H850:H853 H856:H857">
    <cfRule type="cellIs" dxfId="28" priority="31" operator="between">
      <formula>3100</formula>
      <formula>5999</formula>
    </cfRule>
  </conditionalFormatting>
  <conditionalFormatting sqref="H849">
    <cfRule type="cellIs" dxfId="27" priority="30" operator="between">
      <formula>3100</formula>
      <formula>5999</formula>
    </cfRule>
  </conditionalFormatting>
  <conditionalFormatting sqref="I849">
    <cfRule type="cellIs" dxfId="26" priority="29" operator="equal">
      <formula>"x"</formula>
    </cfRule>
  </conditionalFormatting>
  <conditionalFormatting sqref="H854:H855">
    <cfRule type="cellIs" dxfId="25" priority="26" operator="between">
      <formula>3100</formula>
      <formula>5999</formula>
    </cfRule>
  </conditionalFormatting>
  <conditionalFormatting sqref="O350">
    <cfRule type="cellIs" dxfId="24" priority="22" operator="equal">
      <formula>8210</formula>
    </cfRule>
    <cfRule type="cellIs" dxfId="23" priority="23" operator="equal">
      <formula>6210</formula>
    </cfRule>
    <cfRule type="cellIs" dxfId="22" priority="24" operator="equal">
      <formula>5410</formula>
    </cfRule>
    <cfRule type="cellIs" dxfId="21" priority="25" operator="equal">
      <formula>4910</formula>
    </cfRule>
  </conditionalFormatting>
  <conditionalFormatting sqref="H350">
    <cfRule type="cellIs" dxfId="20" priority="21" operator="between">
      <formula>3100</formula>
      <formula>5999</formula>
    </cfRule>
  </conditionalFormatting>
  <conditionalFormatting sqref="O367">
    <cfRule type="cellIs" dxfId="19" priority="17" operator="equal">
      <formula>8210</formula>
    </cfRule>
    <cfRule type="cellIs" dxfId="18" priority="18" operator="equal">
      <formula>6210</formula>
    </cfRule>
    <cfRule type="cellIs" dxfId="17" priority="19" operator="equal">
      <formula>5410</formula>
    </cfRule>
    <cfRule type="cellIs" dxfId="16" priority="20" operator="equal">
      <formula>4910</formula>
    </cfRule>
  </conditionalFormatting>
  <conditionalFormatting sqref="O378">
    <cfRule type="cellIs" dxfId="15" priority="13" operator="equal">
      <formula>8210</formula>
    </cfRule>
    <cfRule type="cellIs" dxfId="14" priority="14" operator="equal">
      <formula>6210</formula>
    </cfRule>
    <cfRule type="cellIs" dxfId="13" priority="15" operator="equal">
      <formula>5410</formula>
    </cfRule>
    <cfRule type="cellIs" dxfId="12" priority="16" operator="equal">
      <formula>4910</formula>
    </cfRule>
  </conditionalFormatting>
  <conditionalFormatting sqref="O383">
    <cfRule type="cellIs" dxfId="11" priority="9" operator="equal">
      <formula>8210</formula>
    </cfRule>
    <cfRule type="cellIs" dxfId="10" priority="10" operator="equal">
      <formula>6210</formula>
    </cfRule>
    <cfRule type="cellIs" dxfId="9" priority="11" operator="equal">
      <formula>5410</formula>
    </cfRule>
    <cfRule type="cellIs" dxfId="8" priority="12" operator="equal">
      <formula>4910</formula>
    </cfRule>
  </conditionalFormatting>
  <conditionalFormatting sqref="O389">
    <cfRule type="cellIs" dxfId="7" priority="5" operator="equal">
      <formula>8210</formula>
    </cfRule>
    <cfRule type="cellIs" dxfId="6" priority="6" operator="equal">
      <formula>6210</formula>
    </cfRule>
    <cfRule type="cellIs" dxfId="5" priority="7" operator="equal">
      <formula>5410</formula>
    </cfRule>
    <cfRule type="cellIs" dxfId="4" priority="8" operator="equal">
      <formula>4910</formula>
    </cfRule>
  </conditionalFormatting>
  <conditionalFormatting sqref="O394">
    <cfRule type="cellIs" dxfId="3" priority="1" operator="equal">
      <formula>8210</formula>
    </cfRule>
    <cfRule type="cellIs" dxfId="2" priority="2" operator="equal">
      <formula>6210</formula>
    </cfRule>
    <cfRule type="cellIs" dxfId="1" priority="3" operator="equal">
      <formula>5410</formula>
    </cfRule>
    <cfRule type="cellIs" dxfId="0" priority="4" operator="equal">
      <formula>4910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28" sqref="E28"/>
    </sheetView>
  </sheetViews>
  <sheetFormatPr defaultRowHeight="12.75" x14ac:dyDescent="0.2"/>
  <cols>
    <col min="1" max="1" width="4.28515625" style="219" customWidth="1"/>
    <col min="2" max="2" width="42.140625" style="219" customWidth="1"/>
    <col min="3" max="5" width="13.5703125" style="219" customWidth="1"/>
    <col min="6" max="16384" width="9.140625" style="219"/>
  </cols>
  <sheetData>
    <row r="1" spans="1:5" ht="25.5" x14ac:dyDescent="0.2">
      <c r="A1" s="235" t="s">
        <v>307</v>
      </c>
      <c r="B1" s="235"/>
      <c r="C1" s="4" t="s">
        <v>2</v>
      </c>
      <c r="D1" s="4" t="s">
        <v>3</v>
      </c>
      <c r="E1" s="4" t="s">
        <v>4</v>
      </c>
    </row>
    <row r="2" spans="1:5" x14ac:dyDescent="0.2">
      <c r="A2" s="220">
        <v>6</v>
      </c>
      <c r="B2" s="221" t="s">
        <v>308</v>
      </c>
      <c r="C2" s="222">
        <f>[2]PRIHODI!C422</f>
        <v>8965053</v>
      </c>
      <c r="D2" s="222">
        <f>[2]PRIHODI!D422</f>
        <v>394500</v>
      </c>
      <c r="E2" s="222">
        <f>[2]PRIHODI!E422</f>
        <v>9359553</v>
      </c>
    </row>
    <row r="3" spans="1:5" ht="25.5" x14ac:dyDescent="0.2">
      <c r="A3" s="220">
        <v>7</v>
      </c>
      <c r="B3" s="221" t="s">
        <v>309</v>
      </c>
      <c r="C3" s="222">
        <f>[2]PRIHODI!C423</f>
        <v>270</v>
      </c>
      <c r="D3" s="222">
        <f>[2]PRIHODI!D423</f>
        <v>0</v>
      </c>
      <c r="E3" s="222">
        <f>[2]PRIHODI!E423</f>
        <v>270</v>
      </c>
    </row>
    <row r="4" spans="1:5" s="226" customFormat="1" x14ac:dyDescent="0.2">
      <c r="A4" s="223"/>
      <c r="B4" s="224" t="s">
        <v>310</v>
      </c>
      <c r="C4" s="225">
        <f>SUM(C2:C3)</f>
        <v>8965323</v>
      </c>
      <c r="D4" s="225">
        <f>SUM(D2:D3)</f>
        <v>394500</v>
      </c>
      <c r="E4" s="225">
        <f>SUM(E2:E3)</f>
        <v>9359823</v>
      </c>
    </row>
    <row r="5" spans="1:5" x14ac:dyDescent="0.2">
      <c r="A5" s="227"/>
      <c r="B5" s="221"/>
      <c r="C5" s="222"/>
      <c r="D5" s="222"/>
      <c r="E5" s="222"/>
    </row>
    <row r="6" spans="1:5" x14ac:dyDescent="0.2">
      <c r="A6" s="220">
        <v>3</v>
      </c>
      <c r="B6" s="221" t="s">
        <v>311</v>
      </c>
      <c r="C6" s="222">
        <f>+[2]RASHODI!L863</f>
        <v>8953473</v>
      </c>
      <c r="D6" s="222">
        <f>+[2]RASHODI!M863</f>
        <v>406800</v>
      </c>
      <c r="E6" s="222">
        <f>+[2]RASHODI!N863</f>
        <v>9360273</v>
      </c>
    </row>
    <row r="7" spans="1:5" ht="25.5" x14ac:dyDescent="0.2">
      <c r="A7" s="220">
        <v>4</v>
      </c>
      <c r="B7" s="221" t="s">
        <v>312</v>
      </c>
      <c r="C7" s="222">
        <f>[2]RASHODI!L864</f>
        <v>76750</v>
      </c>
      <c r="D7" s="222">
        <f>[2]RASHODI!M864</f>
        <v>0</v>
      </c>
      <c r="E7" s="222">
        <f>[2]RASHODI!N864</f>
        <v>76750</v>
      </c>
    </row>
    <row r="8" spans="1:5" s="226" customFormat="1" x14ac:dyDescent="0.2">
      <c r="A8" s="223"/>
      <c r="B8" s="224" t="s">
        <v>313</v>
      </c>
      <c r="C8" s="225">
        <f>SUM(C6:C7)</f>
        <v>9030223</v>
      </c>
      <c r="D8" s="225">
        <f>SUM(D6:D7)</f>
        <v>406800</v>
      </c>
      <c r="E8" s="225">
        <f>SUM(E6:E7)</f>
        <v>9437023</v>
      </c>
    </row>
    <row r="9" spans="1:5" x14ac:dyDescent="0.2">
      <c r="A9" s="227"/>
      <c r="B9" s="221"/>
      <c r="C9" s="222"/>
      <c r="D9" s="222"/>
      <c r="E9" s="222"/>
    </row>
    <row r="10" spans="1:5" ht="25.5" x14ac:dyDescent="0.2">
      <c r="A10" s="220">
        <v>8</v>
      </c>
      <c r="B10" s="221" t="s">
        <v>314</v>
      </c>
      <c r="C10" s="222">
        <f>'[3]Tablica I.-prihodi'!C424</f>
        <v>0</v>
      </c>
      <c r="D10" s="222">
        <f>'[3]Tablica I.-prihodi'!D424</f>
        <v>0</v>
      </c>
      <c r="E10" s="222">
        <f>'[3]Tablica I.-prihodi'!E424</f>
        <v>0</v>
      </c>
    </row>
    <row r="11" spans="1:5" ht="25.5" x14ac:dyDescent="0.2">
      <c r="A11" s="220">
        <v>5</v>
      </c>
      <c r="B11" s="221" t="s">
        <v>315</v>
      </c>
      <c r="C11" s="222">
        <f>'[3]POSEBNI DIO-rashodi'!L865</f>
        <v>0</v>
      </c>
      <c r="D11" s="222">
        <f>'[3]POSEBNI DIO-rashodi'!M865</f>
        <v>0</v>
      </c>
      <c r="E11" s="222">
        <f>'[3]POSEBNI DIO-rashodi'!N865</f>
        <v>0</v>
      </c>
    </row>
    <row r="12" spans="1:5" s="226" customFormat="1" x14ac:dyDescent="0.2">
      <c r="A12" s="228"/>
      <c r="B12" s="224" t="s">
        <v>316</v>
      </c>
      <c r="C12" s="225">
        <f>C10-C11</f>
        <v>0</v>
      </c>
      <c r="D12" s="225">
        <f>D10-D11</f>
        <v>0</v>
      </c>
      <c r="E12" s="225">
        <f>E10-E11</f>
        <v>0</v>
      </c>
    </row>
    <row r="13" spans="1:5" x14ac:dyDescent="0.2">
      <c r="A13" s="220"/>
      <c r="B13" s="221"/>
      <c r="C13" s="222"/>
      <c r="D13" s="222"/>
      <c r="E13" s="222"/>
    </row>
    <row r="14" spans="1:5" s="226" customFormat="1" ht="25.5" x14ac:dyDescent="0.2">
      <c r="A14" s="228">
        <v>92</v>
      </c>
      <c r="B14" s="224" t="s">
        <v>317</v>
      </c>
      <c r="C14" s="225">
        <f>[2]PRIHODI!C425</f>
        <v>64900</v>
      </c>
      <c r="D14" s="225">
        <f>[2]PRIHODI!D425</f>
        <v>12300</v>
      </c>
      <c r="E14" s="225">
        <f>[2]PRIHODI!E425</f>
        <v>77200</v>
      </c>
    </row>
    <row r="15" spans="1:5" x14ac:dyDescent="0.2">
      <c r="A15" s="229"/>
      <c r="B15" s="230" t="s">
        <v>318</v>
      </c>
      <c r="C15" s="231">
        <f>C2+C3+C10+C14-C6-C7-C11</f>
        <v>0</v>
      </c>
      <c r="D15" s="231">
        <f>D2+D3+D10+D14-D6-D7-D11</f>
        <v>0</v>
      </c>
      <c r="E15" s="231">
        <f>E2+E3+E10+E14-E6-E7-E11</f>
        <v>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PRIHODI</vt:lpstr>
      <vt:lpstr>RASHODI</vt:lpstr>
      <vt:lpstr>REKAPITULACIJA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2021-10-14T09:44:39Z</dcterms:modified>
</cp:coreProperties>
</file>